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9155" windowHeight="12240" activeTab="0"/>
  </bookViews>
  <sheets>
    <sheet name="STEP 1-Before the Tournament" sheetId="1" r:id="rId1"/>
    <sheet name="STEPS 2-3- Enter Players-Scores" sheetId="2" r:id="rId2"/>
    <sheet name="STEPS 4-5 - Denote Qualifiers" sheetId="3" r:id="rId3"/>
    <sheet name="STEP 6 - Final Report" sheetId="4" r:id="rId4"/>
    <sheet name="For MHSAA Use" sheetId="5" r:id="rId5"/>
  </sheets>
  <definedNames/>
  <calcPr fullCalcOnLoad="1"/>
</workbook>
</file>

<file path=xl/sharedStrings.xml><?xml version="1.0" encoding="utf-8"?>
<sst xmlns="http://schemas.openxmlformats.org/spreadsheetml/2006/main" count="3701" uniqueCount="3500">
  <si>
    <t>TEAM</t>
  </si>
  <si>
    <t>RK</t>
  </si>
  <si>
    <t>PLAYER</t>
  </si>
  <si>
    <t>SCORE</t>
  </si>
  <si>
    <t>YR</t>
  </si>
  <si>
    <t>Score</t>
  </si>
  <si>
    <t>Place</t>
  </si>
  <si>
    <t>TEAM QUALIFIERS</t>
  </si>
  <si>
    <t>INDIVIDUAL QUALIFERS</t>
  </si>
  <si>
    <t>Boys or Girls:</t>
  </si>
  <si>
    <t>Year:</t>
  </si>
  <si>
    <t>Division:</t>
  </si>
  <si>
    <t>Golf Course:</t>
  </si>
  <si>
    <t>City:</t>
  </si>
  <si>
    <t>Date:</t>
  </si>
  <si>
    <t>Player</t>
  </si>
  <si>
    <t>School</t>
  </si>
  <si>
    <t>Qfy</t>
  </si>
  <si>
    <t xml:space="preserve"> </t>
  </si>
  <si>
    <t>TEAMS</t>
  </si>
  <si>
    <t>COACH NAME</t>
  </si>
  <si>
    <t>Plc</t>
  </si>
  <si>
    <t>Team A</t>
  </si>
  <si>
    <t>Team B</t>
  </si>
  <si>
    <t>Team C</t>
  </si>
  <si>
    <t>Team D</t>
  </si>
  <si>
    <t>Team E</t>
  </si>
  <si>
    <t>Team F</t>
  </si>
  <si>
    <t>Team G</t>
  </si>
  <si>
    <t>Team H</t>
  </si>
  <si>
    <t>Team I</t>
  </si>
  <si>
    <t>Team J</t>
  </si>
  <si>
    <t>Team K</t>
  </si>
  <si>
    <t>Team L</t>
  </si>
  <si>
    <t>Team M</t>
  </si>
  <si>
    <t>Team N</t>
  </si>
  <si>
    <t>x</t>
  </si>
  <si>
    <t>Player A1</t>
  </si>
  <si>
    <t>Player A2</t>
  </si>
  <si>
    <t>Player A3</t>
  </si>
  <si>
    <t>Player A4</t>
  </si>
  <si>
    <t>Player A5</t>
  </si>
  <si>
    <t>Player B1</t>
  </si>
  <si>
    <t>Player B2</t>
  </si>
  <si>
    <t>Player B3</t>
  </si>
  <si>
    <t>Player B4</t>
  </si>
  <si>
    <t>Player B5</t>
  </si>
  <si>
    <t>Player C1</t>
  </si>
  <si>
    <t>Player C2</t>
  </si>
  <si>
    <t>Player C3</t>
  </si>
  <si>
    <t>Player C4</t>
  </si>
  <si>
    <t>Player C5</t>
  </si>
  <si>
    <t>Player D1</t>
  </si>
  <si>
    <t>Player D2</t>
  </si>
  <si>
    <t>Player D3</t>
  </si>
  <si>
    <t>Player D4</t>
  </si>
  <si>
    <t>Player D5</t>
  </si>
  <si>
    <t>Player E1</t>
  </si>
  <si>
    <t>Player E2</t>
  </si>
  <si>
    <t>Player E3</t>
  </si>
  <si>
    <t>Player E4</t>
  </si>
  <si>
    <t>Player E5</t>
  </si>
  <si>
    <t>Player F1</t>
  </si>
  <si>
    <t>Player F2</t>
  </si>
  <si>
    <t>Player F3</t>
  </si>
  <si>
    <t>Player F4</t>
  </si>
  <si>
    <t>Player F5</t>
  </si>
  <si>
    <t>Player G1</t>
  </si>
  <si>
    <t>Player G2</t>
  </si>
  <si>
    <t>Player G3</t>
  </si>
  <si>
    <t>Player G4</t>
  </si>
  <si>
    <t>Player G5</t>
  </si>
  <si>
    <t>Player H1</t>
  </si>
  <si>
    <t>Player H2</t>
  </si>
  <si>
    <t>Player H3</t>
  </si>
  <si>
    <t>Player H4</t>
  </si>
  <si>
    <t>Player H5</t>
  </si>
  <si>
    <t>Player I2</t>
  </si>
  <si>
    <t>Player I3</t>
  </si>
  <si>
    <t>Player I4</t>
  </si>
  <si>
    <t>Player I5</t>
  </si>
  <si>
    <t>Player J1</t>
  </si>
  <si>
    <t>Player J2</t>
  </si>
  <si>
    <t>Player J3</t>
  </si>
  <si>
    <t>Player J4</t>
  </si>
  <si>
    <t>Player J5</t>
  </si>
  <si>
    <t>Player K1</t>
  </si>
  <si>
    <t>Player K2</t>
  </si>
  <si>
    <t>Player K3</t>
  </si>
  <si>
    <t>Player K4</t>
  </si>
  <si>
    <t>Player K5</t>
  </si>
  <si>
    <t>Player L1</t>
  </si>
  <si>
    <t>Player L2</t>
  </si>
  <si>
    <t>Player L3</t>
  </si>
  <si>
    <t>Player L4</t>
  </si>
  <si>
    <t>Player L5</t>
  </si>
  <si>
    <t>Player M1</t>
  </si>
  <si>
    <t>Player M2</t>
  </si>
  <si>
    <t>Player M3</t>
  </si>
  <si>
    <t>Player M4</t>
  </si>
  <si>
    <t>Player M5</t>
  </si>
  <si>
    <t>Player N1</t>
  </si>
  <si>
    <t>Player N2</t>
  </si>
  <si>
    <t>Player N3</t>
  </si>
  <si>
    <t>Player N4</t>
  </si>
  <si>
    <t>Player N5</t>
  </si>
  <si>
    <t>Player I1</t>
  </si>
  <si>
    <t>Girls</t>
  </si>
  <si>
    <t>Team O</t>
  </si>
  <si>
    <t>Team P</t>
  </si>
  <si>
    <t>Player O1</t>
  </si>
  <si>
    <t>Player O2</t>
  </si>
  <si>
    <t>Player O3</t>
  </si>
  <si>
    <t>Player O5</t>
  </si>
  <si>
    <t>Player O4</t>
  </si>
  <si>
    <t>Player P1</t>
  </si>
  <si>
    <t>Player P2</t>
  </si>
  <si>
    <t>Player P3</t>
  </si>
  <si>
    <t>Player P4</t>
  </si>
  <si>
    <t>Player P5</t>
  </si>
  <si>
    <t>Region #:</t>
  </si>
  <si>
    <r>
      <rPr>
        <b/>
        <sz val="10"/>
        <color indexed="10"/>
        <rFont val="Arial"/>
        <family val="2"/>
      </rPr>
      <t xml:space="preserve">NOTE: </t>
    </r>
    <r>
      <rPr>
        <sz val="10"/>
        <color indexed="8"/>
        <rFont val="Arial"/>
        <family val="2"/>
      </rPr>
      <t xml:space="preserve">After entering player scores, do not forget to go to the </t>
    </r>
    <r>
      <rPr>
        <b/>
        <sz val="10"/>
        <color indexed="10"/>
        <rFont val="Arial"/>
        <family val="2"/>
      </rPr>
      <t>"Denote Qualifiers"</t>
    </r>
    <r>
      <rPr>
        <sz val="10"/>
        <color indexed="8"/>
        <rFont val="Arial"/>
        <family val="2"/>
      </rPr>
      <t xml:space="preserve"> tab and go through the process to select those advancing to the Finals.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</si>
  <si>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>After you have denoted the three TEAM qualifiers in Column A, you need to denote the three INDIVIDUAL qualifers. In the green "Qfy" Column G  you MUST enter the numbers, 1, 2 and 3 to denote the three INDIVIDUALS who qualified for the Finals.</t>
    </r>
  </si>
  <si>
    <r>
      <rPr>
        <b/>
        <sz val="10"/>
        <color indexed="10"/>
        <rFont val="Arial"/>
        <family val="2"/>
      </rPr>
      <t>NOTE:</t>
    </r>
    <r>
      <rPr>
        <sz val="10"/>
        <color indexed="8"/>
        <rFont val="Arial"/>
        <family val="2"/>
      </rPr>
      <t xml:space="preserve"> In the green "Qfy" Column A you MUST enter the numbers, 1, 2 and 3 to denote the three TEAMS who qualified for the Finals. </t>
    </r>
    <r>
      <rPr>
        <b/>
        <sz val="10"/>
        <color indexed="8"/>
        <rFont val="Arial"/>
        <family val="2"/>
      </rPr>
      <t>ALSO,</t>
    </r>
    <r>
      <rPr>
        <sz val="10"/>
        <color indexed="8"/>
        <rFont val="Arial"/>
        <family val="2"/>
      </rPr>
      <t xml:space="preserve"> cells shaded yellow in the Score and Place columns indicate a tie.</t>
    </r>
  </si>
  <si>
    <r>
      <rPr>
        <b/>
        <sz val="11"/>
        <color indexed="10"/>
        <rFont val="Calibri"/>
        <family val="2"/>
      </rPr>
      <t xml:space="preserve">NOTE: </t>
    </r>
    <r>
      <rPr>
        <sz val="11"/>
        <color theme="1"/>
        <rFont val="Calibri"/>
        <family val="2"/>
      </rPr>
      <t>After entering player scores, do not forget to go to the "Denote Qualifiers" tab and go through the process to select those advancing to the Finals.</t>
    </r>
  </si>
  <si>
    <t>Golfers</t>
  </si>
  <si>
    <t>5th</t>
  </si>
  <si>
    <t>Sort-Pl</t>
  </si>
  <si>
    <t>Sort-Score</t>
  </si>
  <si>
    <t>Reg</t>
  </si>
  <si>
    <t>RegID</t>
  </si>
  <si>
    <t>Season</t>
  </si>
  <si>
    <t>Gender</t>
  </si>
  <si>
    <t>SchID</t>
  </si>
  <si>
    <t>FirstName</t>
  </si>
  <si>
    <t>LastName</t>
  </si>
  <si>
    <t>Class</t>
  </si>
  <si>
    <t>RegScore</t>
  </si>
  <si>
    <t>PlayerRank</t>
  </si>
  <si>
    <t>IndFriQual</t>
  </si>
  <si>
    <t>CoachName</t>
  </si>
  <si>
    <t>Tm1-1</t>
  </si>
  <si>
    <t>Tm1-2</t>
  </si>
  <si>
    <t>Tm1-3</t>
  </si>
  <si>
    <t>Tm1-4</t>
  </si>
  <si>
    <t>Tm1-5</t>
  </si>
  <si>
    <t>Tm2-1</t>
  </si>
  <si>
    <t>Tm2-2</t>
  </si>
  <si>
    <t>Tm2-3</t>
  </si>
  <si>
    <t>Tm2-4</t>
  </si>
  <si>
    <t>Tm2-5</t>
  </si>
  <si>
    <t>Tm3-1</t>
  </si>
  <si>
    <t>Tm3-2</t>
  </si>
  <si>
    <t>Tm3-3</t>
  </si>
  <si>
    <t>Tm3-4</t>
  </si>
  <si>
    <t>Tm3-5</t>
  </si>
  <si>
    <t>Indv1</t>
  </si>
  <si>
    <t>Indv2</t>
  </si>
  <si>
    <t>Indv3</t>
  </si>
  <si>
    <t>F</t>
  </si>
  <si>
    <t>PopularName</t>
  </si>
  <si>
    <t>OldSchID</t>
  </si>
  <si>
    <t>A D Johnston JHS</t>
  </si>
  <si>
    <t>A L Holmes Middle School</t>
  </si>
  <si>
    <t>Abbotsford (WI)</t>
  </si>
  <si>
    <t>Abbott Middle School</t>
  </si>
  <si>
    <t>Aberdeen MS</t>
  </si>
  <si>
    <t>Academy for Business &amp; Technology</t>
  </si>
  <si>
    <t>Academy Of Detroit JHS</t>
  </si>
  <si>
    <t>Academy of Health &amp; Science</t>
  </si>
  <si>
    <t>Academy of Health &amp; Science (JHS)</t>
  </si>
  <si>
    <t>Academy of Oak Park</t>
  </si>
  <si>
    <t>Academy of Oak Park Mendota</t>
  </si>
  <si>
    <t>Academy of the Americas</t>
  </si>
  <si>
    <t>Academy Of The Sacred Heart</t>
  </si>
  <si>
    <t>Academy West</t>
  </si>
  <si>
    <t>Ada (OH)</t>
  </si>
  <si>
    <t>Ada Forest Hills Eastern</t>
  </si>
  <si>
    <t>Adams JHS</t>
  </si>
  <si>
    <t>Adams-Friendship (WI)</t>
  </si>
  <si>
    <t>Addams Middle School</t>
  </si>
  <si>
    <t>Addison</t>
  </si>
  <si>
    <t>Addison Middle School</t>
  </si>
  <si>
    <t>Addison Trail (IL)</t>
  </si>
  <si>
    <t>Adrian</t>
  </si>
  <si>
    <t>Adrian College</t>
  </si>
  <si>
    <t>Adrian Lenawee Christian</t>
  </si>
  <si>
    <t>Adrian Madison</t>
  </si>
  <si>
    <t>Adrian Middle School 7/8 Building</t>
  </si>
  <si>
    <t>Advisory</t>
  </si>
  <si>
    <t>Agape Christian Academy JHS</t>
  </si>
  <si>
    <t>Akron Archbishop Hoban (OH)</t>
  </si>
  <si>
    <t>Akron Buchtel (OH)</t>
  </si>
  <si>
    <t>Akron St Vincent-St Mary (OH)</t>
  </si>
  <si>
    <t>Akron-Fairgrove</t>
  </si>
  <si>
    <t>Akron-Fairgrove JHS</t>
  </si>
  <si>
    <t>Alanson</t>
  </si>
  <si>
    <t>Alba</t>
  </si>
  <si>
    <t>Alba JHS</t>
  </si>
  <si>
    <t>Albion</t>
  </si>
  <si>
    <t>Albion (NY)</t>
  </si>
  <si>
    <t>Albion Central Noble (IN)</t>
  </si>
  <si>
    <t>Albion College</t>
  </si>
  <si>
    <t>Albion Middle School</t>
  </si>
  <si>
    <t>Alcona Beach Nantyr Shores (CN)</t>
  </si>
  <si>
    <t>Alcona Middle School</t>
  </si>
  <si>
    <t>Alex Manoogian JHS</t>
  </si>
  <si>
    <t>Algoma (WI)</t>
  </si>
  <si>
    <t>Algonac</t>
  </si>
  <si>
    <t>Algonac - Algonquin Middle School</t>
  </si>
  <si>
    <t>Algonquin Middle School</t>
  </si>
  <si>
    <t>All Saints Middle School</t>
  </si>
  <si>
    <t>Allegan</t>
  </si>
  <si>
    <t>Allen Academy 7th/8th</t>
  </si>
  <si>
    <t>Allen Baptist School</t>
  </si>
  <si>
    <t>Allen Park</t>
  </si>
  <si>
    <t>Allen Park Cabrini</t>
  </si>
  <si>
    <t>Allen Park Inter-City Baptist</t>
  </si>
  <si>
    <t>Allen Park Middle School</t>
  </si>
  <si>
    <t>Allendale</t>
  </si>
  <si>
    <t>Allendale Christian JHS</t>
  </si>
  <si>
    <t>Allendale Middle School</t>
  </si>
  <si>
    <t>Alliance (OH)</t>
  </si>
  <si>
    <t>Alliance Marlington (OH)</t>
  </si>
  <si>
    <t>Allison Banting Memorial (CN)</t>
  </si>
  <si>
    <t>Alma</t>
  </si>
  <si>
    <t>Alma College</t>
  </si>
  <si>
    <t>Alma Middle School</t>
  </si>
  <si>
    <t>Almond-Bancroft (WI)</t>
  </si>
  <si>
    <t>Almont</t>
  </si>
  <si>
    <t>Almont Middle</t>
  </si>
  <si>
    <t>Alpena</t>
  </si>
  <si>
    <t>Altoona (WI)</t>
  </si>
  <si>
    <t>Amery (WI)</t>
  </si>
  <si>
    <t>Amherst (WI)</t>
  </si>
  <si>
    <t>Amherst Steele-Amherst (OH)</t>
  </si>
  <si>
    <t>Amherstburg General Amherst (CN)</t>
  </si>
  <si>
    <t>Amway Grand Plaza</t>
  </si>
  <si>
    <t>Anchor Bay Middle School-North</t>
  </si>
  <si>
    <t>Anchor Bay Middle School-South</t>
  </si>
  <si>
    <t>Anderson Middle School</t>
  </si>
  <si>
    <t>Andover (MN)</t>
  </si>
  <si>
    <t>Andover Pymatuning Valley</t>
  </si>
  <si>
    <t>Andrew G Schmidt Middle School</t>
  </si>
  <si>
    <t>Angola (IN)</t>
  </si>
  <si>
    <t>Ann Arbor Central Academy</t>
  </si>
  <si>
    <t>Ann Arbor Clonlara</t>
  </si>
  <si>
    <t>Ann Arbor Eastern Washtenaw</t>
  </si>
  <si>
    <t>Ann Arbor Gabriel Richard</t>
  </si>
  <si>
    <t>Ann Arbor Greenhills</t>
  </si>
  <si>
    <t>Ann Arbor Huron</t>
  </si>
  <si>
    <t>Ann Arbor Pioneer</t>
  </si>
  <si>
    <t>Ann Arbor Rudolf Steiner</t>
  </si>
  <si>
    <t>Ann Arbor Skyline</t>
  </si>
  <si>
    <t>Ann Arbor Trail Middle School</t>
  </si>
  <si>
    <t>Ann Arbor Washtenaw Tech</t>
  </si>
  <si>
    <t>Annawan (IL)</t>
  </si>
  <si>
    <t>Antigo (WI)</t>
  </si>
  <si>
    <t>Antwerp (OH)</t>
  </si>
  <si>
    <t>Appleton Fox Valley Lutheran (WI)</t>
  </si>
  <si>
    <t>Appleton Xavier (WI)</t>
  </si>
  <si>
    <t>Arcadia Hamilton Heights (IN)</t>
  </si>
  <si>
    <t>Archbold (OH)</t>
  </si>
  <si>
    <t>Archdiocese of Detroit</t>
  </si>
  <si>
    <t>Arenac Eastern</t>
  </si>
  <si>
    <t>Arenac Eastern Middle School</t>
  </si>
  <si>
    <t>Armada</t>
  </si>
  <si>
    <t>Armada Middle School</t>
  </si>
  <si>
    <t>Armstrong Middle School</t>
  </si>
  <si>
    <t>Arva Medway (CN)</t>
  </si>
  <si>
    <t>Ashland (OH)</t>
  </si>
  <si>
    <t>Ashland (WI)</t>
  </si>
  <si>
    <t>Ashland Crestview (OH)</t>
  </si>
  <si>
    <t>Ashland Mapleton (OH)</t>
  </si>
  <si>
    <t>Ashley</t>
  </si>
  <si>
    <t>Ashley JHS</t>
  </si>
  <si>
    <t>Aspen Ridge Middle School</t>
  </si>
  <si>
    <t>Astabula Sts. John and Paul (OH)</t>
  </si>
  <si>
    <t>Athens</t>
  </si>
  <si>
    <t>Athens JHS</t>
  </si>
  <si>
    <t>Atherton JHS</t>
  </si>
  <si>
    <t>Athol Springs St Francis (NY)</t>
  </si>
  <si>
    <t>Atlanta</t>
  </si>
  <si>
    <t>Atlanta 7th/8th</t>
  </si>
  <si>
    <t>Attica Senica East (OH)</t>
  </si>
  <si>
    <t>Au Gres-Sims</t>
  </si>
  <si>
    <t>Au Gres-Sims Middle School</t>
  </si>
  <si>
    <t>Auburn Hills Avondale</t>
  </si>
  <si>
    <t>Auburn Hills Chrisitan 7/8</t>
  </si>
  <si>
    <t>Auburn Hills Christian</t>
  </si>
  <si>
    <t>Auburn Hills Oakland Christian</t>
  </si>
  <si>
    <t>Auburndale (WI)</t>
  </si>
  <si>
    <t>Aurora Catholic Central (IL)</t>
  </si>
  <si>
    <t>Aurora Christian (IL)</t>
  </si>
  <si>
    <t>Aurora G.W. Williams (CN)</t>
  </si>
  <si>
    <t>Aurora Marmion Academy (IL)</t>
  </si>
  <si>
    <t>Aurora South Dearborn (IN)</t>
  </si>
  <si>
    <t>Aurora St Andrews (CN)</t>
  </si>
  <si>
    <t>Aurora West Aurora (IL)</t>
  </si>
  <si>
    <t>Avon (OH)</t>
  </si>
  <si>
    <t>Avondale Academy</t>
  </si>
  <si>
    <t>Avondale Middle School</t>
  </si>
  <si>
    <t>Bad Axe</t>
  </si>
  <si>
    <t>Bad Axe JHS</t>
  </si>
  <si>
    <t>Baker College of Allen Park</t>
  </si>
  <si>
    <t>Baker Middle School</t>
  </si>
  <si>
    <t>Baldwin</t>
  </si>
  <si>
    <t>Baldwin JHS</t>
  </si>
  <si>
    <t>Baldwin Street Middle School</t>
  </si>
  <si>
    <t>Bangor</t>
  </si>
  <si>
    <t>Bangor Alternative</t>
  </si>
  <si>
    <t>Bangor Middle School</t>
  </si>
  <si>
    <t>Baptist Park School 7/8</t>
  </si>
  <si>
    <t>Baraga</t>
  </si>
  <si>
    <t>Baraga JHS</t>
  </si>
  <si>
    <t>Barbara Jordan Middle School</t>
  </si>
  <si>
    <t>Barberton (OH)</t>
  </si>
  <si>
    <t>Barbour Magnet Middle School</t>
  </si>
  <si>
    <t>Bark River-Harris</t>
  </si>
  <si>
    <t>Bark River-Harris JHS</t>
  </si>
  <si>
    <t>Barrie Central Collegiate (CN)</t>
  </si>
  <si>
    <t>Barrie Eastview (CN)</t>
  </si>
  <si>
    <t>Barrie Innisdale (CN)</t>
  </si>
  <si>
    <t>Barrie North Collegiate (CN)</t>
  </si>
  <si>
    <t>Barrie St Joan of Arc (CN)</t>
  </si>
  <si>
    <t>Barron (WI)</t>
  </si>
  <si>
    <t>Bascom Hopewell-Louden (OH)</t>
  </si>
  <si>
    <t>Baseline Middle School</t>
  </si>
  <si>
    <t>Bates Academy</t>
  </si>
  <si>
    <t>Batesville (IN)</t>
  </si>
  <si>
    <t>Bath</t>
  </si>
  <si>
    <t>Bath Middle School</t>
  </si>
  <si>
    <t>Battle Creek Calhoun Christian</t>
  </si>
  <si>
    <t>Battle Creek Central</t>
  </si>
  <si>
    <t>Battle Creek Family Altar Christian</t>
  </si>
  <si>
    <t>Battle Creek Harper Creek</t>
  </si>
  <si>
    <t>Battle Creek Lakeview</t>
  </si>
  <si>
    <t>Battle Creek Pennfield</t>
  </si>
  <si>
    <t>Battle Creek St Philip</t>
  </si>
  <si>
    <t>Battle Creek-Bailey Park</t>
  </si>
  <si>
    <t>Bay City Academy</t>
  </si>
  <si>
    <t>Bay City Academy HS</t>
  </si>
  <si>
    <t>Bay City All Saints</t>
  </si>
  <si>
    <t>Bay City Central</t>
  </si>
  <si>
    <t>Bay City Eastside Middle School</t>
  </si>
  <si>
    <t>Bay City John Glenn</t>
  </si>
  <si>
    <t>Bay City Western</t>
  </si>
  <si>
    <t>Bay City Western Middle School</t>
  </si>
  <si>
    <t>Beach Middle School</t>
  </si>
  <si>
    <t>Beagle Middle School</t>
  </si>
  <si>
    <t>Beal City</t>
  </si>
  <si>
    <t>Beal City JHS</t>
  </si>
  <si>
    <t>Bear Creek (CN)</t>
  </si>
  <si>
    <t>Bear Lake</t>
  </si>
  <si>
    <t>Bear Lake Middle School</t>
  </si>
  <si>
    <t>Beaubien Middle School</t>
  </si>
  <si>
    <t>Beaver Dam (WI)</t>
  </si>
  <si>
    <t>Beaver Dam Wayland Academy (WI)</t>
  </si>
  <si>
    <t>Beaver Island</t>
  </si>
  <si>
    <t>Beaverton</t>
  </si>
  <si>
    <t>Beaverton JHS</t>
  </si>
  <si>
    <t>Bedford (OH)</t>
  </si>
  <si>
    <t>Bedford JHS</t>
  </si>
  <si>
    <t>Bedford St Peter Chanel (OH)</t>
  </si>
  <si>
    <t>Beecher JHS</t>
  </si>
  <si>
    <t>Beecher Middle School</t>
  </si>
  <si>
    <t>Beer Middle School</t>
  </si>
  <si>
    <t>Belding</t>
  </si>
  <si>
    <t>Belding Middle School</t>
  </si>
  <si>
    <t>Bellaire</t>
  </si>
  <si>
    <t>Bellaire (OH)</t>
  </si>
  <si>
    <t>Bellaire Middle School</t>
  </si>
  <si>
    <t>Belle River (CN)</t>
  </si>
  <si>
    <t>Bellefontaine (OH)</t>
  </si>
  <si>
    <t>Belleville</t>
  </si>
  <si>
    <t>Belleville (IL)</t>
  </si>
  <si>
    <t>Belleviner (CN)</t>
  </si>
  <si>
    <t>Bellevue</t>
  </si>
  <si>
    <t>Bellevue 7/8</t>
  </si>
  <si>
    <t>Belmont (WI)</t>
  </si>
  <si>
    <t>Beloit Memorial (WI)</t>
  </si>
  <si>
    <t>Bemidji (MN)</t>
  </si>
  <si>
    <t>Bemis JHS</t>
  </si>
  <si>
    <t>Bendle Middle School</t>
  </si>
  <si>
    <t>Bentley Middle School</t>
  </si>
  <si>
    <t>Benton Harbor</t>
  </si>
  <si>
    <t>Benton Harbor Charter Academy</t>
  </si>
  <si>
    <t>Benton Harbor Countryside Academy</t>
  </si>
  <si>
    <t>Benton Harbor Dream</t>
  </si>
  <si>
    <t>Benton Harbor S T E A M Acad M L K</t>
  </si>
  <si>
    <t>Benzie Central</t>
  </si>
  <si>
    <t>Benzie Central Middle School</t>
  </si>
  <si>
    <t>Beoit West Branch (OH)</t>
  </si>
  <si>
    <t>Berkley</t>
  </si>
  <si>
    <t>Berkshire Middle School</t>
  </si>
  <si>
    <t>Berrien Springs</t>
  </si>
  <si>
    <t>Berrien Springs Middle School</t>
  </si>
  <si>
    <t>Berwyn Morton (IL)</t>
  </si>
  <si>
    <t>Bessemer</t>
  </si>
  <si>
    <t>Best Middle School</t>
  </si>
  <si>
    <t>Bethal Park (PA)</t>
  </si>
  <si>
    <t>Bethesda Christian JHS</t>
  </si>
  <si>
    <t>Bethune Middle School</t>
  </si>
  <si>
    <t>Big Bay de Noc JHS</t>
  </si>
  <si>
    <t>Big Rapids</t>
  </si>
  <si>
    <t>Big Rapids Crossroads Academy</t>
  </si>
  <si>
    <t>Big Rapids Middle School</t>
  </si>
  <si>
    <t>Birch Run</t>
  </si>
  <si>
    <t>Birmingham Brother Rice</t>
  </si>
  <si>
    <t>Birmingham Covington School</t>
  </si>
  <si>
    <t>Birmingham Groves</t>
  </si>
  <si>
    <t>Birmingham Seaholm</t>
  </si>
  <si>
    <t>Birney Middle School</t>
  </si>
  <si>
    <t>Bishop Kelley School</t>
  </si>
  <si>
    <t>Black River Falls (WI)</t>
  </si>
  <si>
    <t>Black River Public School</t>
  </si>
  <si>
    <t>Blackwell JHS</t>
  </si>
  <si>
    <t>Blanchard Montabella</t>
  </si>
  <si>
    <t>Blanchardville Pecatonica (WI)</t>
  </si>
  <si>
    <t>Blanchette Middle School</t>
  </si>
  <si>
    <t>Blenheim (CN)</t>
  </si>
  <si>
    <t>Blissfield</t>
  </si>
  <si>
    <t>Blissfield Middle School</t>
  </si>
  <si>
    <t>Bloomer (WI)</t>
  </si>
  <si>
    <t>Bloomfield Hills</t>
  </si>
  <si>
    <t>Bloomfield Hills Academy of the Sacred Heart</t>
  </si>
  <si>
    <t>Bloomfield Hills Andover</t>
  </si>
  <si>
    <t>Bloomfield Hills Cranbrook Kingswood</t>
  </si>
  <si>
    <t>Bloomfield Hills Lahser</t>
  </si>
  <si>
    <t>Bloomfield Hills Marian</t>
  </si>
  <si>
    <t>Bloomfield Hills Middle School</t>
  </si>
  <si>
    <t>Bloomfield Hills Roeper</t>
  </si>
  <si>
    <t>Bloomfield Hills Schools</t>
  </si>
  <si>
    <t>Bloomingdale</t>
  </si>
  <si>
    <t>Bloomingdale Middle School</t>
  </si>
  <si>
    <t>Bloomington (IL)</t>
  </si>
  <si>
    <t>Blue Island Eisenhower (IL)</t>
  </si>
  <si>
    <t>Bluffton (OH)</t>
  </si>
  <si>
    <t>Bonduel (WI)</t>
  </si>
  <si>
    <t>Bothwell Middle School</t>
  </si>
  <si>
    <t>Boulan Park Middle School</t>
  </si>
  <si>
    <t>Bourbon Triton (IN)</t>
  </si>
  <si>
    <t>Bowler (WI)</t>
  </si>
  <si>
    <t>Bowling Green (OH)</t>
  </si>
  <si>
    <t>Bowling Manager</t>
  </si>
  <si>
    <t>Boyd W Arthurs Middle School</t>
  </si>
  <si>
    <t>Boyne City</t>
  </si>
  <si>
    <t>Boyne City Concord Academy</t>
  </si>
  <si>
    <t>Boyne City Middle School</t>
  </si>
  <si>
    <t>Boyne Falls</t>
  </si>
  <si>
    <t>Boyne Falls JHS</t>
  </si>
  <si>
    <t>Boynton Magnet Middle School</t>
  </si>
  <si>
    <t>Brace-Lederle K-8 School</t>
  </si>
  <si>
    <t>Bradley-Bourbonnais Coummunity (IL)</t>
  </si>
  <si>
    <t>Brake Middle School</t>
  </si>
  <si>
    <t>Brandon Academy of Arts &amp; Sciences</t>
  </si>
  <si>
    <t>Brandon Middle School</t>
  </si>
  <si>
    <t>Brandywine Middle School</t>
  </si>
  <si>
    <t>Brantford Assumption College (CN)</t>
  </si>
  <si>
    <t>Breckenridge</t>
  </si>
  <si>
    <t>Breckenridge Middle School</t>
  </si>
  <si>
    <t>Breman (IN)</t>
  </si>
  <si>
    <t>Brenda Scott Middle School</t>
  </si>
  <si>
    <t>Brethren</t>
  </si>
  <si>
    <t>Brethren Middle School</t>
  </si>
  <si>
    <t>Brewer JHS</t>
  </si>
  <si>
    <t>Bridge Academy-West</t>
  </si>
  <si>
    <t>Bridgeport</t>
  </si>
  <si>
    <t>Bridgman</t>
  </si>
  <si>
    <t>Brighton</t>
  </si>
  <si>
    <t>Brighton Holy Spirit</t>
  </si>
  <si>
    <t>Brighton Livingston</t>
  </si>
  <si>
    <t>Brillion (WI)</t>
  </si>
  <si>
    <t>Brimley</t>
  </si>
  <si>
    <t>Brimley Middle School</t>
  </si>
  <si>
    <t>Britton Deerfield</t>
  </si>
  <si>
    <t>Britton Deerfield 7/8</t>
  </si>
  <si>
    <t>Britton-Macon</t>
  </si>
  <si>
    <t>Britton-Macon Area School</t>
  </si>
  <si>
    <t>Brodhead (WI)</t>
  </si>
  <si>
    <t>Bronson</t>
  </si>
  <si>
    <t>Bronson JHS</t>
  </si>
  <si>
    <t>Brookfield Academy (WI)</t>
  </si>
  <si>
    <t>Brookfield Central (WI)</t>
  </si>
  <si>
    <t>Brookfield East (WI)</t>
  </si>
  <si>
    <t>Brooklyn Columbia Central</t>
  </si>
  <si>
    <t>Brooks Middle School</t>
  </si>
  <si>
    <t>Brookville East Central (IN)</t>
  </si>
  <si>
    <t>Brookville Franklin County (IN)</t>
  </si>
  <si>
    <t>Brown City</t>
  </si>
  <si>
    <t>Brown City JHS</t>
  </si>
  <si>
    <t>Brown Deer (WI)</t>
  </si>
  <si>
    <t>Brownell Middle School</t>
  </si>
  <si>
    <t>Brownstown Middle School</t>
  </si>
  <si>
    <t>Brownstown Woodhaven</t>
  </si>
  <si>
    <t>Bruce (WI)</t>
  </si>
  <si>
    <t>Brunswick (OH)</t>
  </si>
  <si>
    <t>Brussels Southern Door (WI)</t>
  </si>
  <si>
    <t>Bryant Middle School</t>
  </si>
  <si>
    <t>Buchanan</t>
  </si>
  <si>
    <t>Buchanan Middle School</t>
  </si>
  <si>
    <t>Buckley</t>
  </si>
  <si>
    <t>Buckley Community</t>
  </si>
  <si>
    <t>Buffalo Bishop Timon (NY)</t>
  </si>
  <si>
    <t>Buffalo Canisius (NY)</t>
  </si>
  <si>
    <t>Buffalo Nichols (NY)</t>
  </si>
  <si>
    <t>Buffalo St Joseph's Collegiate (NY)</t>
  </si>
  <si>
    <t>Buffalo Turner-Carol (NY)</t>
  </si>
  <si>
    <t>Bullock Creek Middle School</t>
  </si>
  <si>
    <t>Bunker Hill Maconaquah (IN)</t>
  </si>
  <si>
    <t>Bunker Middle School</t>
  </si>
  <si>
    <t>Burbank Middle School</t>
  </si>
  <si>
    <t>Burbank Reavis (IL)</t>
  </si>
  <si>
    <t>Burlington Aldershot (CN)</t>
  </si>
  <si>
    <t>Burlington Assumption (CN)</t>
  </si>
  <si>
    <t>Burlington Catholic Central (WI)</t>
  </si>
  <si>
    <t>Burlington Central (CN)</t>
  </si>
  <si>
    <t>Burlington Central (IL)</t>
  </si>
  <si>
    <t>Burlington Notre Dame (CN)</t>
  </si>
  <si>
    <t>Burlington Pearson (CN)</t>
  </si>
  <si>
    <t>Burlington Robert Bateman (CN)</t>
  </si>
  <si>
    <t>Burnsville (MN)</t>
  </si>
  <si>
    <t>Burr Oak</t>
  </si>
  <si>
    <t>Burr Oak Middle School</t>
  </si>
  <si>
    <t>Burroughs Middle School</t>
  </si>
  <si>
    <t>Burt Lake Northern Michigan Christian</t>
  </si>
  <si>
    <t>Burt Township JHS</t>
  </si>
  <si>
    <t>Burton Atherton</t>
  </si>
  <si>
    <t>Burton Bendle</t>
  </si>
  <si>
    <t>Burton Bentley</t>
  </si>
  <si>
    <t>Burton Faith</t>
  </si>
  <si>
    <t>Burton Faith Middle School</t>
  </si>
  <si>
    <t>Burton Glen Charter Academy</t>
  </si>
  <si>
    <t>Burton International School</t>
  </si>
  <si>
    <t>Burton Madison Academy</t>
  </si>
  <si>
    <t>Burton Middle School</t>
  </si>
  <si>
    <t>Burton St Thomas More Academy</t>
  </si>
  <si>
    <t>Burton Valley Christian</t>
  </si>
  <si>
    <t>Butler Eastside (IN)</t>
  </si>
  <si>
    <t>Butzel Middle School</t>
  </si>
  <si>
    <t>Byron</t>
  </si>
  <si>
    <t>Byron Center</t>
  </si>
  <si>
    <t>Byron Center Charter School</t>
  </si>
  <si>
    <t>Byron Center Christian School</t>
  </si>
  <si>
    <t>Byron Center West Middle School</t>
  </si>
  <si>
    <t>Byron Center Zion Christian</t>
  </si>
  <si>
    <t>Byron Middle School</t>
  </si>
  <si>
    <t>C A Frost</t>
  </si>
  <si>
    <t>Cadillac</t>
  </si>
  <si>
    <t>Cadillac Heritage Christian</t>
  </si>
  <si>
    <t>Cadillac Heritage Christian School</t>
  </si>
  <si>
    <t>Cadillac JHS</t>
  </si>
  <si>
    <t>Cadillac Mackinaw Trail</t>
  </si>
  <si>
    <t>Cadillac Middle School</t>
  </si>
  <si>
    <t>Cadott (WI)</t>
  </si>
  <si>
    <t>Cahokia (IL)</t>
  </si>
  <si>
    <t>Caledonia</t>
  </si>
  <si>
    <t>Calhoun Christian School</t>
  </si>
  <si>
    <t>Calumet</t>
  </si>
  <si>
    <t>Calumet City Thornton Fractional North (IL)</t>
  </si>
  <si>
    <t>Calumet Copper Country Christian</t>
  </si>
  <si>
    <t>Calvary Schools of Holland 7/8</t>
  </si>
  <si>
    <t>Calvin Christian Middle School</t>
  </si>
  <si>
    <t>Calvin College</t>
  </si>
  <si>
    <t>Cambria-Friesland (WI)</t>
  </si>
  <si>
    <t>Cambridge (MN)</t>
  </si>
  <si>
    <t>Cambridge (WI)</t>
  </si>
  <si>
    <t>Camden New Hope Christian</t>
  </si>
  <si>
    <t>Camden-Frontier</t>
  </si>
  <si>
    <t>Camden-Frontier Middle School</t>
  </si>
  <si>
    <t>Cameron (WI)</t>
  </si>
  <si>
    <t>Canfield (OH)</t>
  </si>
  <si>
    <t>Canton</t>
  </si>
  <si>
    <t>Canton Agape Christian</t>
  </si>
  <si>
    <t>Canton Central Catholic (OH)</t>
  </si>
  <si>
    <t>Canton Community Schools</t>
  </si>
  <si>
    <t>Canton Glenoak (OH)</t>
  </si>
  <si>
    <t>Canton McKinley (OH)</t>
  </si>
  <si>
    <t>Canton Preparatory HS</t>
  </si>
  <si>
    <t>Canton South (OH)</t>
  </si>
  <si>
    <t>Canton Timken (OH)</t>
  </si>
  <si>
    <t>Cantrick Middle School</t>
  </si>
  <si>
    <t>Capac</t>
  </si>
  <si>
    <t>Capac Middle School</t>
  </si>
  <si>
    <t>Carey (OH)</t>
  </si>
  <si>
    <t>Carleton Airport</t>
  </si>
  <si>
    <t>Carleton Middle School</t>
  </si>
  <si>
    <t>Carman-Ainsworth JHS</t>
  </si>
  <si>
    <t>Carmel (IN)</t>
  </si>
  <si>
    <t>Carney-Nadeau</t>
  </si>
  <si>
    <t>Carney-Nadeau JHS</t>
  </si>
  <si>
    <t>Caro</t>
  </si>
  <si>
    <t>Caro Middle School</t>
  </si>
  <si>
    <t>Carrollton</t>
  </si>
  <si>
    <t>Carrollton (OH)</t>
  </si>
  <si>
    <t>Carrollton Middle School</t>
  </si>
  <si>
    <t>Carson City-Crystal</t>
  </si>
  <si>
    <t>Carson City-Crystal Middle School</t>
  </si>
  <si>
    <t>Carsonville-Port Sanilac</t>
  </si>
  <si>
    <t>Carsonville-Port Sanilac JHS</t>
  </si>
  <si>
    <t>Carter Middle School</t>
  </si>
  <si>
    <t>Carver Elementary School</t>
  </si>
  <si>
    <t>Caseville</t>
  </si>
  <si>
    <t>Caseville JHS</t>
  </si>
  <si>
    <t>Cass City</t>
  </si>
  <si>
    <t>Cass City JHS</t>
  </si>
  <si>
    <t>Cassopolis</t>
  </si>
  <si>
    <t>Casstown Miami East (OH)</t>
  </si>
  <si>
    <t>Castalia Margaretta (OH)</t>
  </si>
  <si>
    <t>Catholic Central JHS</t>
  </si>
  <si>
    <t>Cedar Grove-Belgium (WI)</t>
  </si>
  <si>
    <t>Cedar Springs</t>
  </si>
  <si>
    <t>Cedar Springs Middle School</t>
  </si>
  <si>
    <t>Cedarburg (WI)</t>
  </si>
  <si>
    <t>Cedarville</t>
  </si>
  <si>
    <t>Cedarville Middle</t>
  </si>
  <si>
    <t>Centennial Middle School</t>
  </si>
  <si>
    <t>Center Academy</t>
  </si>
  <si>
    <t>Center Line</t>
  </si>
  <si>
    <t>Center Line St Clement</t>
  </si>
  <si>
    <t>Centerville (OH)</t>
  </si>
  <si>
    <t>Central Academy</t>
  </si>
  <si>
    <t>Central Lake</t>
  </si>
  <si>
    <t>Central Lake JHS</t>
  </si>
  <si>
    <t>Central Michigan University</t>
  </si>
  <si>
    <t>Central Middle School</t>
  </si>
  <si>
    <t>Central Montcalm Middle School</t>
  </si>
  <si>
    <t>Centreville</t>
  </si>
  <si>
    <t>Centreville Covered Bridge</t>
  </si>
  <si>
    <t>Centreville JHS</t>
  </si>
  <si>
    <t>Cesar Chavez Academy</t>
  </si>
  <si>
    <t>CH Smart Middle School</t>
  </si>
  <si>
    <t>Chalmers Frontier (IN)</t>
  </si>
  <si>
    <t>Champaign Centennial (IL)</t>
  </si>
  <si>
    <t>Champaign Central (IL)</t>
  </si>
  <si>
    <t>Champion Middle School</t>
  </si>
  <si>
    <t>Chardon (OH)</t>
  </si>
  <si>
    <t>Chardon Notre Dame Cathedral Latin (OH)</t>
  </si>
  <si>
    <t>Charlevoix</t>
  </si>
  <si>
    <t>Charlevoix Middle School</t>
  </si>
  <si>
    <t>Charlevoix Northwest Academy</t>
  </si>
  <si>
    <t>Charlotte</t>
  </si>
  <si>
    <t>Charlotte Forten Academy</t>
  </si>
  <si>
    <t>Charlotte Middle School</t>
  </si>
  <si>
    <t xml:space="preserve">Charlton Heston Academy </t>
  </si>
  <si>
    <t>Charlton Heston Academy 7/8</t>
  </si>
  <si>
    <t>Charyl Stockwell Academy</t>
  </si>
  <si>
    <t>Chassell</t>
  </si>
  <si>
    <t>Chatfield School 7/8</t>
  </si>
  <si>
    <t>Chatham Collegiate (CN)</t>
  </si>
  <si>
    <t>Chatham John Mc Gregor (CN)</t>
  </si>
  <si>
    <t>Chatham Kent (CN)</t>
  </si>
  <si>
    <t>Chatham Ursaline College (CN)</t>
  </si>
  <si>
    <t>Chatterton Middle School</t>
  </si>
  <si>
    <t>Cheboygan</t>
  </si>
  <si>
    <t>Cheboygan Intermediate School</t>
  </si>
  <si>
    <t>Chelsea</t>
  </si>
  <si>
    <t>Cherry Hill School of Performing Arts</t>
  </si>
  <si>
    <t>Cherryland Middle School</t>
  </si>
  <si>
    <t>Chesaning</t>
  </si>
  <si>
    <t>Chesaning Middle School</t>
  </si>
  <si>
    <t>Chesterland West Geauga (OH)</t>
  </si>
  <si>
    <t>Chesterton (IN)</t>
  </si>
  <si>
    <t>Chetek (WI)</t>
  </si>
  <si>
    <t>Chicago ACT Charter (IL)</t>
  </si>
  <si>
    <t>Chicago Bowen (IL)</t>
  </si>
  <si>
    <t>Chicago Brother Rice (IL)</t>
  </si>
  <si>
    <t>Chicago Calumet (IL)</t>
  </si>
  <si>
    <t>Chicago Clemente (IL)</t>
  </si>
  <si>
    <t>Chicago Corliss (IL)</t>
  </si>
  <si>
    <t>Chicago DeLaSalle (IL)</t>
  </si>
  <si>
    <t>Chicago DuSable (IL)</t>
  </si>
  <si>
    <t>Chicago Farragut (IL)</t>
  </si>
  <si>
    <t>Chicago George Washington (IL)</t>
  </si>
  <si>
    <t>Chicago Golder College Prep (IL)</t>
  </si>
  <si>
    <t>Chicago Gordon Tech (IL)</t>
  </si>
  <si>
    <t>Chicago Harper (IL)</t>
  </si>
  <si>
    <t>Chicago Heights Bloom Twp (IL)</t>
  </si>
  <si>
    <t>Chicago Heights Marian Catholic (IL)</t>
  </si>
  <si>
    <t>Chicago Heights Mendel Catholic (IL)</t>
  </si>
  <si>
    <t>Chicago Hirsch (IL)</t>
  </si>
  <si>
    <t>Chicago Hope Academy (IL)</t>
  </si>
  <si>
    <t>Chicago Hyde Park (IL)</t>
  </si>
  <si>
    <t>Chicago International Charter (IL)</t>
  </si>
  <si>
    <t>Chicago Julian (IL)</t>
  </si>
  <si>
    <t>Chicago Leo (IL)</t>
  </si>
  <si>
    <t>Chicago Longwood Academy (IL)</t>
  </si>
  <si>
    <t>Chicago Luther North (IL)</t>
  </si>
  <si>
    <t>Chicago Luther South (IL)</t>
  </si>
  <si>
    <t>Chicago Marist (IL)</t>
  </si>
  <si>
    <t>Chicago Mather (IL)</t>
  </si>
  <si>
    <t>Chicago Mt Carmel (IL)</t>
  </si>
  <si>
    <t>Chicago Near North (IL)</t>
  </si>
  <si>
    <t>Chicago Phoenix Military Academy (IL)</t>
  </si>
  <si>
    <t>Chicago Providence Catholic (IL)</t>
  </si>
  <si>
    <t>Chicago Raby (IL)</t>
  </si>
  <si>
    <t>Chicago Robeson (IL)</t>
  </si>
  <si>
    <t>Chicago Roosevelt (IL)</t>
  </si>
  <si>
    <t>Chicago Simeon (IL)</t>
  </si>
  <si>
    <t>Chicago Spaulding (IL)</t>
  </si>
  <si>
    <t>Chicago St Francis de Sales (IL)</t>
  </si>
  <si>
    <t>Chicago St Martin DePorres (IL)</t>
  </si>
  <si>
    <t>Chicago St Patrick (IL)</t>
  </si>
  <si>
    <t>Chicago St Rita (IL)</t>
  </si>
  <si>
    <t>Chicago Weber (IL)</t>
  </si>
  <si>
    <t>Chillicothe (OH)</t>
  </si>
  <si>
    <t>Chilton (WI)</t>
  </si>
  <si>
    <t>Chippewa Falls (WI)</t>
  </si>
  <si>
    <t>Chippewa Hills Intermediate School</t>
  </si>
  <si>
    <t>Chippewa Middle School</t>
  </si>
  <si>
    <t>Christ The King Lutheran JHS</t>
  </si>
  <si>
    <t>Christa Mc Auliffe Middle School</t>
  </si>
  <si>
    <t>Christopher (IL)</t>
  </si>
  <si>
    <t>Churchill JHS</t>
  </si>
  <si>
    <t>Churubusco (IN)</t>
  </si>
  <si>
    <t>Cincinnati Aiken (OH)</t>
  </si>
  <si>
    <t>Cincinnati Colerain (OH)</t>
  </si>
  <si>
    <t>Cincinnati Elder (OH)</t>
  </si>
  <si>
    <t>Cincinnati Harmony (OH)</t>
  </si>
  <si>
    <t>Cincinnati Hughes Center (OH)</t>
  </si>
  <si>
    <t>Cincinnati Landmark Christian (OH)</t>
  </si>
  <si>
    <t>Cincinnati LaSalle (OH)</t>
  </si>
  <si>
    <t>Cincinnati Moeller (OH)</t>
  </si>
  <si>
    <t>Cincinnati Oak Hills (OH)</t>
  </si>
  <si>
    <t>Cincinnati Princeton (OH)</t>
  </si>
  <si>
    <t>Cincinnati Purcell Marian (OH)</t>
  </si>
  <si>
    <t>Cincinnati St Xavier (OH)</t>
  </si>
  <si>
    <t>Cincinnati Western Hills (OH)</t>
  </si>
  <si>
    <t>Cincinnati William Woodward (OH)</t>
  </si>
  <si>
    <t>Cincinnati Winton Woods (OH)</t>
  </si>
  <si>
    <t>City High Middle School</t>
  </si>
  <si>
    <t>Cityside Middle School</t>
  </si>
  <si>
    <t>Clague JHS</t>
  </si>
  <si>
    <t>Clare</t>
  </si>
  <si>
    <t>Clare Middle School</t>
  </si>
  <si>
    <t>Clarence (NY)</t>
  </si>
  <si>
    <t>Clarenceville Middle School</t>
  </si>
  <si>
    <t>Clark Middle School</t>
  </si>
  <si>
    <t>Clarkston</t>
  </si>
  <si>
    <t>Clarkston Everest Collegiate</t>
  </si>
  <si>
    <t>Clarkston JHS</t>
  </si>
  <si>
    <t>Clawson</t>
  </si>
  <si>
    <t>Clawson Middle School</t>
  </si>
  <si>
    <t>Clayton Northmont (OH)</t>
  </si>
  <si>
    <t>Cleveland Beachwood (OH)</t>
  </si>
  <si>
    <t>Cleveland Benedictine (OH)</t>
  </si>
  <si>
    <t>Cleveland Collinwood (OH)</t>
  </si>
  <si>
    <t>Cleveland East (OH)</t>
  </si>
  <si>
    <t>Cleveland East Technical (OH)</t>
  </si>
  <si>
    <t>Cleveland Elyria Catholic (OH)</t>
  </si>
  <si>
    <t>Cleveland Glenville (OH)</t>
  </si>
  <si>
    <t>Cleveland Heights (OH)</t>
  </si>
  <si>
    <t>Cleveland Heights Lutheran East (OH)</t>
  </si>
  <si>
    <t>Cleveland JF Rhodes (OH)</t>
  </si>
  <si>
    <t>Cleveland John F Kennedy (OH)</t>
  </si>
  <si>
    <t>Cleveland John Hay (OH)</t>
  </si>
  <si>
    <t>Cleveland Middle School</t>
  </si>
  <si>
    <t>Cleveland South (OH)</t>
  </si>
  <si>
    <t>Cleveland St Ignatius (OH)</t>
  </si>
  <si>
    <t>Cleveland Villa Angela-St Joseph (OH)</t>
  </si>
  <si>
    <t>Cleveland Willoughby South (OH)</t>
  </si>
  <si>
    <t>Climax-Scotts</t>
  </si>
  <si>
    <t>Climax-Scotts JHS</t>
  </si>
  <si>
    <t>Clinton</t>
  </si>
  <si>
    <t>Clinton Middle School</t>
  </si>
  <si>
    <t>Clinton St Thomas More</t>
  </si>
  <si>
    <t>Clinton Township Chippewa Valley</t>
  </si>
  <si>
    <t>Clinton Township Clintondale</t>
  </si>
  <si>
    <t>Clintondale Middle School</t>
  </si>
  <si>
    <t>Clintonville (WI)</t>
  </si>
  <si>
    <t>Clio</t>
  </si>
  <si>
    <t>Clippert Magnet</t>
  </si>
  <si>
    <t>Cloguet (MN)</t>
  </si>
  <si>
    <t>Clonlara School 7/8</t>
  </si>
  <si>
    <t>Coal City (IL)</t>
  </si>
  <si>
    <t>Coffey Middle School</t>
  </si>
  <si>
    <t>Cokato--Dassel-Cokato (MN)</t>
  </si>
  <si>
    <t>Colby (WI)</t>
  </si>
  <si>
    <t>Coldwater</t>
  </si>
  <si>
    <t>Coldwater Pansophia</t>
  </si>
  <si>
    <t>Coleman</t>
  </si>
  <si>
    <t>Coleman (WI)</t>
  </si>
  <si>
    <t>Coleman Middle School</t>
  </si>
  <si>
    <t>Colfax (WI)</t>
  </si>
  <si>
    <t>Collingwood Collegiate (CN)</t>
  </si>
  <si>
    <t>Collins Western Reserve (OH)</t>
  </si>
  <si>
    <t>Coloma</t>
  </si>
  <si>
    <t>Coloma JHS</t>
  </si>
  <si>
    <t>Coloma Middle School</t>
  </si>
  <si>
    <t>Colon</t>
  </si>
  <si>
    <t>Colon JHS</t>
  </si>
  <si>
    <t>Colonial Lanes</t>
  </si>
  <si>
    <t>Columbia JHS</t>
  </si>
  <si>
    <t>Columbus (OH)</t>
  </si>
  <si>
    <t>Columbus (WI)</t>
  </si>
  <si>
    <t>Columbus Bexley (OH)</t>
  </si>
  <si>
    <t>Columbus Bishop Hartley (OH)</t>
  </si>
  <si>
    <t>Columbus Bishop Ready (OH)</t>
  </si>
  <si>
    <t>Columbus Bishop Watterson (OH)</t>
  </si>
  <si>
    <t>Columbus Brookhaven (OH)</t>
  </si>
  <si>
    <t>Columbus Grove (OH)</t>
  </si>
  <si>
    <t>Columbus Harvest Prep (OH)</t>
  </si>
  <si>
    <t>Columbus Marion-Franklin (OH)</t>
  </si>
  <si>
    <t>Columbus Middle School</t>
  </si>
  <si>
    <t>Columbus Mifflin (OH)</t>
  </si>
  <si>
    <t>Columbus Northland (OH)</t>
  </si>
  <si>
    <t>Columbus St Charles Prep (OH)</t>
  </si>
  <si>
    <t>Columbus St Francis de Sales (OH)</t>
  </si>
  <si>
    <t>Columbus Upper Arlington (OH)</t>
  </si>
  <si>
    <t>Commonwealth Community Dev Academy</t>
  </si>
  <si>
    <t>Community Ford Fieldhouse</t>
  </si>
  <si>
    <t>Comstock</t>
  </si>
  <si>
    <t>Comstock Park</t>
  </si>
  <si>
    <t>Comstock Park JHS</t>
  </si>
  <si>
    <t>Concord</t>
  </si>
  <si>
    <t>Concord Academy</t>
  </si>
  <si>
    <t>Concord Academy Boyne</t>
  </si>
  <si>
    <t>Concord Middle School</t>
  </si>
  <si>
    <t>Connelsville (PA)</t>
  </si>
  <si>
    <t>Conner Creek Academy East</t>
  </si>
  <si>
    <t>Conner Creek Academy West</t>
  </si>
  <si>
    <t>Connor (KY)</t>
  </si>
  <si>
    <t>Consortium College Prep Middle</t>
  </si>
  <si>
    <t>Constantine</t>
  </si>
  <si>
    <t>Constantine Middle School</t>
  </si>
  <si>
    <t>Convoy Crestview (OH)</t>
  </si>
  <si>
    <t>Cooks Big Bay de Noc</t>
  </si>
  <si>
    <t>Coolidge Middle School</t>
  </si>
  <si>
    <t>Cooper JHS</t>
  </si>
  <si>
    <t>Coopersville</t>
  </si>
  <si>
    <t>Coopersville Middle School</t>
  </si>
  <si>
    <t>Copper Country Christian</t>
  </si>
  <si>
    <t xml:space="preserve">Cornerstone Health/Technology </t>
  </si>
  <si>
    <t>Cornerstone Leadership and Business HS</t>
  </si>
  <si>
    <t>Cornerstone Middle School</t>
  </si>
  <si>
    <t>Corpus Christi Catholic School</t>
  </si>
  <si>
    <t>Corunna</t>
  </si>
  <si>
    <t>Corunna Middle School</t>
  </si>
  <si>
    <t>Country Club Hills Hillcrest (IL)</t>
  </si>
  <si>
    <t>Countryside Charter School</t>
  </si>
  <si>
    <t>Courtis Middle School</t>
  </si>
  <si>
    <t>Covenant Academy</t>
  </si>
  <si>
    <t>Covered Bridge Middle School</t>
  </si>
  <si>
    <t>Covert</t>
  </si>
  <si>
    <t>Covert Middle</t>
  </si>
  <si>
    <t>Covington (OH)</t>
  </si>
  <si>
    <t>Covington Catholic (OH)</t>
  </si>
  <si>
    <t>Covington Holy Cross (KY)</t>
  </si>
  <si>
    <t>Cramer MS</t>
  </si>
  <si>
    <t>Cranbrook Kingswood Girls Middle School</t>
  </si>
  <si>
    <t>Cranbrook Kingswood Middle School</t>
  </si>
  <si>
    <t>Crandon (WI)</t>
  </si>
  <si>
    <t>Crary Middle School</t>
  </si>
  <si>
    <t>Creekside Middle School</t>
  </si>
  <si>
    <t>Crestwood Middle School</t>
  </si>
  <si>
    <t>Crete Monee (IL)</t>
  </si>
  <si>
    <t>Crivitz (WI)</t>
  </si>
  <si>
    <t>Crookston (MN)</t>
  </si>
  <si>
    <t>Crossroads</t>
  </si>
  <si>
    <t>Croswell Lexington Middle Sch</t>
  </si>
  <si>
    <t>Croswell-Lexington</t>
  </si>
  <si>
    <t>Crown Point (IN)</t>
  </si>
  <si>
    <t>Crystal Falls Forest Park</t>
  </si>
  <si>
    <t>Cuba City (WI)</t>
  </si>
  <si>
    <t>Cudahy (WI)</t>
  </si>
  <si>
    <t>Culver (IN)</t>
  </si>
  <si>
    <t>Culver Military Academy (IN)</t>
  </si>
  <si>
    <t>Cumberland (WI)</t>
  </si>
  <si>
    <t>Cutlerville Christian School</t>
  </si>
  <si>
    <t>Cuyahoga Falls Walsh Jesuit (OH)</t>
  </si>
  <si>
    <t>da Vinci Institute</t>
  </si>
  <si>
    <t>Dansville</t>
  </si>
  <si>
    <t>Dansville Middle School</t>
  </si>
  <si>
    <t>Danville (IL)</t>
  </si>
  <si>
    <t>Danville Kentucky School for the Deaf (KY)</t>
  </si>
  <si>
    <t>Danville Schlarman (IL)</t>
  </si>
  <si>
    <t>Darlington (WI)</t>
  </si>
  <si>
    <t>Davenport University</t>
  </si>
  <si>
    <t>Davidson Middle School</t>
  </si>
  <si>
    <t>Davis JHS</t>
  </si>
  <si>
    <t>Davis Middle School</t>
  </si>
  <si>
    <t>Davison</t>
  </si>
  <si>
    <t>Davison Middle School</t>
  </si>
  <si>
    <t>Dayton Belmont (OH)</t>
  </si>
  <si>
    <t>Dayton Chaminade-Julienne (OH)</t>
  </si>
  <si>
    <t>Dayton Colonel White (OH)</t>
  </si>
  <si>
    <t>Dayton Dunbar (OH)</t>
  </si>
  <si>
    <t>Dayton Jefferson Township (OH)</t>
  </si>
  <si>
    <t>Dayton Meadowdale (OH)</t>
  </si>
  <si>
    <t>Dayton Patterson (OH)</t>
  </si>
  <si>
    <t>Dayton Thurgood Marshall (OH)</t>
  </si>
  <si>
    <t>De Pere (WI)</t>
  </si>
  <si>
    <t>Dearborn</t>
  </si>
  <si>
    <t>Dearborn Advanced Tech</t>
  </si>
  <si>
    <t>Dearborn Divine Child</t>
  </si>
  <si>
    <t>Dearborn Edsel Ford</t>
  </si>
  <si>
    <t>Dearborn Fordson</t>
  </si>
  <si>
    <t>Dearborn Heights Annapolis</t>
  </si>
  <si>
    <t>Dearborn Heights Crestwood</t>
  </si>
  <si>
    <t>Dearborn Heights Detroit World</t>
  </si>
  <si>
    <t>Dearborn Heights Robichaud</t>
  </si>
  <si>
    <t>Dearborn Heights Star International</t>
  </si>
  <si>
    <t>Dearborn Henry Ford</t>
  </si>
  <si>
    <t>Dearborn Riverside Academy West</t>
  </si>
  <si>
    <t>Dearborn St Alphonsus</t>
  </si>
  <si>
    <t>Decatur</t>
  </si>
  <si>
    <t>Decatur Eisenhower (IL)</t>
  </si>
  <si>
    <t>Decatur MacArthur (IL)</t>
  </si>
  <si>
    <t>Decatur Middle School</t>
  </si>
  <si>
    <t>Deckerville</t>
  </si>
  <si>
    <t>Deckerville JHS</t>
  </si>
  <si>
    <t>Deerfield</t>
  </si>
  <si>
    <t>Deerfield (WI)</t>
  </si>
  <si>
    <t>Deerfield Middle School</t>
  </si>
  <si>
    <t>Defiance (OH)</t>
  </si>
  <si>
    <t>Defiance Ayersville (OH)</t>
  </si>
  <si>
    <t>Defiance Tinora (OH)</t>
  </si>
  <si>
    <t>Deforest (WI)</t>
  </si>
  <si>
    <t>Dekalb (IN)</t>
  </si>
  <si>
    <t>Delafield St Johns Military (WI)</t>
  </si>
  <si>
    <t>Delavan WI School For The Deaf (WI)</t>
  </si>
  <si>
    <t>Delphi (IN)</t>
  </si>
  <si>
    <t>Delphos Jefferson (OH)</t>
  </si>
  <si>
    <t>Delphos St John's (OH)</t>
  </si>
  <si>
    <t>Delta (OH)</t>
  </si>
  <si>
    <t>Delta College</t>
  </si>
  <si>
    <t>Delton Kellogg</t>
  </si>
  <si>
    <t>Delton-Kellogg Middle School</t>
  </si>
  <si>
    <t>Denmark (WI)</t>
  </si>
  <si>
    <t>DePere West De Pere (WI)</t>
  </si>
  <si>
    <t>Derby Middle School</t>
  </si>
  <si>
    <t>DeTour</t>
  </si>
  <si>
    <t>DeTour Middle School</t>
  </si>
  <si>
    <t>Detroit Academy of Arts &amp; Sciences</t>
  </si>
  <si>
    <t>Detroit Aisha</t>
  </si>
  <si>
    <t>Detroit Allen</t>
  </si>
  <si>
    <t>Detroit Benedictine</t>
  </si>
  <si>
    <t>Detroit Bow</t>
  </si>
  <si>
    <t>Detroit Bunche</t>
  </si>
  <si>
    <t>Detroit Burns</t>
  </si>
  <si>
    <t>Detroit Cass Tech</t>
  </si>
  <si>
    <t>Detroit Catholic Central</t>
  </si>
  <si>
    <t>Detroit Central Collegiate</t>
  </si>
  <si>
    <t>Detroit Cesar Chavez Academy</t>
  </si>
  <si>
    <t>Detroit Chadsey</t>
  </si>
  <si>
    <t>Detroit Charlotte Forten Academy</t>
  </si>
  <si>
    <t>Detroit City</t>
  </si>
  <si>
    <t>Detroit Cleveland Intermediate</t>
  </si>
  <si>
    <t>Detroit Cody</t>
  </si>
  <si>
    <t>Detroit Collegiate Prep</t>
  </si>
  <si>
    <t>Detroit Commerce</t>
  </si>
  <si>
    <t>Detroit Communication Media Arts</t>
  </si>
  <si>
    <t>Detroit Community</t>
  </si>
  <si>
    <t>Detroit Community 7th/8th</t>
  </si>
  <si>
    <t>Detroit Consortium</t>
  </si>
  <si>
    <t>Detroit Construction Trades</t>
  </si>
  <si>
    <t>Detroit Cooley</t>
  </si>
  <si>
    <t>Detroit Country Day</t>
  </si>
  <si>
    <t>Detroit Country Day 7th/8th</t>
  </si>
  <si>
    <t>Detroit Cristo Rey</t>
  </si>
  <si>
    <t>Detroit Crockett</t>
  </si>
  <si>
    <t>Detroit Davis</t>
  </si>
  <si>
    <t>Detroit Davison</t>
  </si>
  <si>
    <t>Detroit Delta Prep Acad for Social Justice</t>
  </si>
  <si>
    <t>Detroit Denby</t>
  </si>
  <si>
    <t>Detroit Dominican</t>
  </si>
  <si>
    <t>Detroit Douglass</t>
  </si>
  <si>
    <t>Detroit East Catholic</t>
  </si>
  <si>
    <t>Detroit East English</t>
  </si>
  <si>
    <t>Detroit Edison Public</t>
  </si>
  <si>
    <t>Detroit Finney</t>
  </si>
  <si>
    <t>Detroit Foreign</t>
  </si>
  <si>
    <t>Detroit Greenfield</t>
  </si>
  <si>
    <t>Detroit Henry Ford</t>
  </si>
  <si>
    <t>Detroit Henry Ford Academy</t>
  </si>
  <si>
    <t>Detroit Henry Ford Academy 7th/8th</t>
  </si>
  <si>
    <t>Detroit Holy Redeemer</t>
  </si>
  <si>
    <t>Detroit International Academy</t>
  </si>
  <si>
    <t>Detroit Jalen Rose Leadership Acad</t>
  </si>
  <si>
    <t>Detroit JR King</t>
  </si>
  <si>
    <t>Detroit Kettering</t>
  </si>
  <si>
    <t>Detroit Lake (MN)</t>
  </si>
  <si>
    <t>Detroit Law</t>
  </si>
  <si>
    <t>Detroit Loyola</t>
  </si>
  <si>
    <t>Detroit MacDowell</t>
  </si>
  <si>
    <t>Detroit Mackenzie</t>
  </si>
  <si>
    <t>Detroit Martin Luther King</t>
  </si>
  <si>
    <t>Detroit McGivney</t>
  </si>
  <si>
    <t>Detroit Michigan Automotive</t>
  </si>
  <si>
    <t>Detroit Michigan Health Academy</t>
  </si>
  <si>
    <t>Detroit Midtown Academy</t>
  </si>
  <si>
    <t>Detroit Mumford</t>
  </si>
  <si>
    <t>Detroit Murray-Wright</t>
  </si>
  <si>
    <t>Detroit Northern</t>
  </si>
  <si>
    <t>Detroit Northwestern</t>
  </si>
  <si>
    <t>Detroit Old Redford</t>
  </si>
  <si>
    <t>Detroit Open School</t>
  </si>
  <si>
    <t>Detroit Osborn</t>
  </si>
  <si>
    <t>Detroit OW Holmes</t>
  </si>
  <si>
    <t>Detroit Owen</t>
  </si>
  <si>
    <t>Detroit Parker</t>
  </si>
  <si>
    <t>Detroit Pentecostal Christian</t>
  </si>
  <si>
    <t>Detroit Pershing</t>
  </si>
  <si>
    <t>Detroit Plymouth Educational</t>
  </si>
  <si>
    <t xml:space="preserve">Detroit Public Safety Academy </t>
  </si>
  <si>
    <t>Detroit Public Schools</t>
  </si>
  <si>
    <t>Detroit Public Schools - New Center One</t>
  </si>
  <si>
    <t>Detroit Redford</t>
  </si>
  <si>
    <t>Detroit Renaissance</t>
  </si>
  <si>
    <t>Detroit Richard MS</t>
  </si>
  <si>
    <t>Detroit Riverside</t>
  </si>
  <si>
    <t>Detroit Rogers</t>
  </si>
  <si>
    <t>Detroit School of Arts</t>
  </si>
  <si>
    <t>Detroit Schulze</t>
  </si>
  <si>
    <t>Detroit Southeastern</t>
  </si>
  <si>
    <t>Detroit Southwestern</t>
  </si>
  <si>
    <t>Detroit St Martin dePorres</t>
  </si>
  <si>
    <t>Detroit Stewart</t>
  </si>
  <si>
    <t>Detroit Trinity Christian</t>
  </si>
  <si>
    <t>Detroit Trix</t>
  </si>
  <si>
    <t>Detroit Trombly HS</t>
  </si>
  <si>
    <t>Detroit U-D Jesuit</t>
  </si>
  <si>
    <t>Detroit Universal</t>
  </si>
  <si>
    <t>Detroit University Prep</t>
  </si>
  <si>
    <t>Detroit University Prep Science &amp; Math</t>
  </si>
  <si>
    <t>Detroit Urban Lutheran</t>
  </si>
  <si>
    <t>Detroit West Side Academy</t>
  </si>
  <si>
    <t>Detroit West Village</t>
  </si>
  <si>
    <t>Detroit Western International</t>
  </si>
  <si>
    <t>Detroit Weston Preparatory Academy</t>
  </si>
  <si>
    <t>Detroit Westside Christian</t>
  </si>
  <si>
    <t>Detroit Winans Academy</t>
  </si>
  <si>
    <t>Detroit World Outreach Christian Academy</t>
  </si>
  <si>
    <t>Dewey Alternative School</t>
  </si>
  <si>
    <t>DeWitt</t>
  </si>
  <si>
    <t>DeWitt JHS</t>
  </si>
  <si>
    <t>Dexter</t>
  </si>
  <si>
    <t>Dickinson Area Cath JHS</t>
  </si>
  <si>
    <t>Dickinson MS</t>
  </si>
  <si>
    <t>Discovery Middle School</t>
  </si>
  <si>
    <t>Dixon School</t>
  </si>
  <si>
    <t>Dodgeville (WI)</t>
  </si>
  <si>
    <t>Dolan Middle School</t>
  </si>
  <si>
    <t>Dollar Bay</t>
  </si>
  <si>
    <t>Dollar Bay JHS</t>
  </si>
  <si>
    <t>Dolton Thornridge (IL)</t>
  </si>
  <si>
    <t>Donald L Pavlik Middle School</t>
  </si>
  <si>
    <t>Donovan Mayotte Cath School</t>
  </si>
  <si>
    <t>Dorothy Fisher School</t>
  </si>
  <si>
    <t>Dossin</t>
  </si>
  <si>
    <t>Dowagiac</t>
  </si>
  <si>
    <t>Dowagiac Middle School</t>
  </si>
  <si>
    <t>Downers Grove North (IL)</t>
  </si>
  <si>
    <t>Downers Grove South (IL)</t>
  </si>
  <si>
    <t>Dr Benjamin Carson HS for Science &amp; Medicine</t>
  </si>
  <si>
    <t>Drager Middle School</t>
  </si>
  <si>
    <t>Drew Middle School</t>
  </si>
  <si>
    <t>Dryden</t>
  </si>
  <si>
    <t>Dryden JHS</t>
  </si>
  <si>
    <t>Du Kette Catholic School</t>
  </si>
  <si>
    <t>Dublin Coffman (OH)</t>
  </si>
  <si>
    <t>Duffield Middle School</t>
  </si>
  <si>
    <t>Duke Ellington</t>
  </si>
  <si>
    <t>Duluth Central (MN)</t>
  </si>
  <si>
    <t>Duluth Denfield (MN)</t>
  </si>
  <si>
    <t>Duluth East (MN)</t>
  </si>
  <si>
    <t>Duluth Marshall (MN)</t>
  </si>
  <si>
    <t>Duncan Lake Middle School</t>
  </si>
  <si>
    <t>Dunckel Middle School</t>
  </si>
  <si>
    <t>Dundee</t>
  </si>
  <si>
    <t>Dundee Middle School</t>
  </si>
  <si>
    <t>Dunn Middle School</t>
  </si>
  <si>
    <t>Durand</t>
  </si>
  <si>
    <t>Durand Middle School</t>
  </si>
  <si>
    <t>Durant-Tuuri-Mott School</t>
  </si>
  <si>
    <t>Durfee Middle School</t>
  </si>
  <si>
    <t>Dutton Christian Middle Sch</t>
  </si>
  <si>
    <t>Dwight (IL)</t>
  </si>
  <si>
    <t>Dwight Rich Middle School</t>
  </si>
  <si>
    <t>Eagle River Northland Pines (WI)</t>
  </si>
  <si>
    <t>Earhart Middle School</t>
  </si>
  <si>
    <t>East Canton (OH)</t>
  </si>
  <si>
    <t>East Chicago (IL)</t>
  </si>
  <si>
    <t>East Chicago Central (IN)</t>
  </si>
  <si>
    <t>East Cleveland-Shaw (OH)</t>
  </si>
  <si>
    <t>East Detroit</t>
  </si>
  <si>
    <t>East Gr Rapids Middle School</t>
  </si>
  <si>
    <t>East Grand Rapids</t>
  </si>
  <si>
    <t>East Hills Middle School</t>
  </si>
  <si>
    <t>East Jackson</t>
  </si>
  <si>
    <t>East Jackson Middle School</t>
  </si>
  <si>
    <t>East Jordan</t>
  </si>
  <si>
    <t>East Jordan Middle School</t>
  </si>
  <si>
    <t>East Kentwood</t>
  </si>
  <si>
    <t>East Kentwood Freshman Campus</t>
  </si>
  <si>
    <t>East Lansing</t>
  </si>
  <si>
    <t>East Lansing Lakeside Christian</t>
  </si>
  <si>
    <t>East Liverpool (OH)</t>
  </si>
  <si>
    <t>East Martin Christian</t>
  </si>
  <si>
    <t>East Martin Christian Middle School</t>
  </si>
  <si>
    <t>East Middle School</t>
  </si>
  <si>
    <t>East Moline United Township (IL)</t>
  </si>
  <si>
    <t>East Rockford</t>
  </si>
  <si>
    <t>East Side Academy</t>
  </si>
  <si>
    <t>Eastern Michigan University</t>
  </si>
  <si>
    <t>Eastern Washtenaw Multi Cultural Academy</t>
  </si>
  <si>
    <t>Eastland MS</t>
  </si>
  <si>
    <t>Eastpointe Eaton Academy</t>
  </si>
  <si>
    <t>Eaton Rapids</t>
  </si>
  <si>
    <t>Eaton Rapids Middle School</t>
  </si>
  <si>
    <t>Eau Claire</t>
  </si>
  <si>
    <t>Eau Claire Memorial (WI)</t>
  </si>
  <si>
    <t>Eau Claire Middle School</t>
  </si>
  <si>
    <t>Eau Claire North (WI)</t>
  </si>
  <si>
    <t>EB Holman School</t>
  </si>
  <si>
    <t>Eben Junction Superior Central</t>
  </si>
  <si>
    <t>Ecorse</t>
  </si>
  <si>
    <t>Ecorse Grandport</t>
  </si>
  <si>
    <t>Eden Prarie (MN)</t>
  </si>
  <si>
    <t>Edgar (WI)</t>
  </si>
  <si>
    <t>Edgerton (OH)</t>
  </si>
  <si>
    <t>Edina (MN)</t>
  </si>
  <si>
    <t>Edinburgh (IN)</t>
  </si>
  <si>
    <t>Edon (OH)</t>
  </si>
  <si>
    <t>Edward Cerveny Middle School</t>
  </si>
  <si>
    <t>Edwardsburg</t>
  </si>
  <si>
    <t>Edwardsburg Middle School</t>
  </si>
  <si>
    <t>Elgin St Edward (IL)</t>
  </si>
  <si>
    <t>Elida (OH)</t>
  </si>
  <si>
    <t>Elk Rapids</t>
  </si>
  <si>
    <t>Elkhart Central (IN)</t>
  </si>
  <si>
    <t>Elkhart Concord (IN)</t>
  </si>
  <si>
    <t>Elkhart Jamboree (IN)</t>
  </si>
  <si>
    <t>Elkhart Jimtown (IN)</t>
  </si>
  <si>
    <t>Elkhart Lake-Glenbeulah (WI)</t>
  </si>
  <si>
    <t>Elkhart Memorial (IN)</t>
  </si>
  <si>
    <t>Elkton-Pigeon-Bay Port Laker</t>
  </si>
  <si>
    <t>Ellington Academy of Arts &amp; Technology</t>
  </si>
  <si>
    <t>Ellington Academy of Arts &amp; Technology 7th/8th</t>
  </si>
  <si>
    <t>Ellsworth</t>
  </si>
  <si>
    <t>Ellsworth Middle School</t>
  </si>
  <si>
    <t>Elmdale Fine &amp; Perf Arts</t>
  </si>
  <si>
    <t>Elmhurst Immaculate Conception (IL)</t>
  </si>
  <si>
    <t>Elmhurst York (IL)</t>
  </si>
  <si>
    <t>Elmore Woodmore (OH)</t>
  </si>
  <si>
    <t>Elyria (OH)</t>
  </si>
  <si>
    <t>Emerson Middle School</t>
  </si>
  <si>
    <t>Emerson School</t>
  </si>
  <si>
    <t>Endeavour MS</t>
  </si>
  <si>
    <t>Engadine</t>
  </si>
  <si>
    <t>Engadine JHS</t>
  </si>
  <si>
    <t>Eppler JHS</t>
  </si>
  <si>
    <t>Erie Cathedral Prep (PA)</t>
  </si>
  <si>
    <t>Erie-Mason</t>
  </si>
  <si>
    <t>Escanaba</t>
  </si>
  <si>
    <t>Escanaba JHS</t>
  </si>
  <si>
    <t>Essex (CN)</t>
  </si>
  <si>
    <t>Essexville Garber</t>
  </si>
  <si>
    <t>ET White JHS</t>
  </si>
  <si>
    <t>Euclid (OH)</t>
  </si>
  <si>
    <t>Eureka (IL)</t>
  </si>
  <si>
    <t>Evangel Christian Academy</t>
  </si>
  <si>
    <t>Evanston (IL)</t>
  </si>
  <si>
    <t>Evansville Bosse (IN)</t>
  </si>
  <si>
    <t>Evansville Central (IN)</t>
  </si>
  <si>
    <t>Evansville FJ Reitz (IN)</t>
  </si>
  <si>
    <t>Evansville Harrison (IN)</t>
  </si>
  <si>
    <t>Evansville Master Del (IN)</t>
  </si>
  <si>
    <t>Evansville North (IN)</t>
  </si>
  <si>
    <t>Evansville Reitz (IN)</t>
  </si>
  <si>
    <t>Evart</t>
  </si>
  <si>
    <t>Evart Middle School</t>
  </si>
  <si>
    <t>Eveleth-Gilbert (MN)</t>
  </si>
  <si>
    <t>Ewen-Trout Creek</t>
  </si>
  <si>
    <t>Ewen-Trout Creek JHS</t>
  </si>
  <si>
    <t>Fair Plain Middle School</t>
  </si>
  <si>
    <t>Fairfield (OH)</t>
  </si>
  <si>
    <t>Fairland Tri-Central (IN)</t>
  </si>
  <si>
    <t>Fairview</t>
  </si>
  <si>
    <t>Fairview (PA)</t>
  </si>
  <si>
    <t>Fairview Area JHS</t>
  </si>
  <si>
    <t>Fairview Park Fairview (OH)</t>
  </si>
  <si>
    <t>Faith Christian Academy</t>
  </si>
  <si>
    <t>Faith Christian JHS</t>
  </si>
  <si>
    <t>Faithway Baptist School</t>
  </si>
  <si>
    <t>Fall Creek (WI)</t>
  </si>
  <si>
    <t>Fall River (WI)</t>
  </si>
  <si>
    <t>Family Altar Christian School</t>
  </si>
  <si>
    <t>Farmington</t>
  </si>
  <si>
    <t>Farmington Hills Harrison</t>
  </si>
  <si>
    <t>Farmington Hills Mercy</t>
  </si>
  <si>
    <t>Farmington Public Schools</t>
  </si>
  <si>
    <t>Farwell</t>
  </si>
  <si>
    <t>Farwell Middle School</t>
  </si>
  <si>
    <t>Father Marquette Middle School</t>
  </si>
  <si>
    <t>Felch North Dickinson</t>
  </si>
  <si>
    <t>Fennville</t>
  </si>
  <si>
    <t>Fennville Middle School</t>
  </si>
  <si>
    <t>Fenton</t>
  </si>
  <si>
    <t>Fenwick (IL)</t>
  </si>
  <si>
    <t>Ferndale</t>
  </si>
  <si>
    <t>Ferndale Middle School</t>
  </si>
  <si>
    <t>Ferndale University</t>
  </si>
  <si>
    <t>Ferris Middle School</t>
  </si>
  <si>
    <t>Ferris State University</t>
  </si>
  <si>
    <t>Ferry Community School</t>
  </si>
  <si>
    <t>Fife Lake Forest Area</t>
  </si>
  <si>
    <t>Final Manager</t>
  </si>
  <si>
    <t>Findlay (OH)</t>
  </si>
  <si>
    <t>First Assembly Christian JHS</t>
  </si>
  <si>
    <t>Fish Creek Gibraltar (WI)</t>
  </si>
  <si>
    <t>Fisher Magnet upper</t>
  </si>
  <si>
    <t>Fitzgerald Middle School</t>
  </si>
  <si>
    <t>Flat Rock</t>
  </si>
  <si>
    <t>Flint</t>
  </si>
  <si>
    <t>Flint Beecher</t>
  </si>
  <si>
    <t>Flint Carman-Ainsworth</t>
  </si>
  <si>
    <t>Flint Central</t>
  </si>
  <si>
    <t>Flint Hamady</t>
  </si>
  <si>
    <t>Flint International Academy</t>
  </si>
  <si>
    <t>Flint Kearsley</t>
  </si>
  <si>
    <t>Flint Madison Academy 7/8</t>
  </si>
  <si>
    <t>Flint Michigan School For The Deaf</t>
  </si>
  <si>
    <t>Flint Northern</t>
  </si>
  <si>
    <t>Flint Northern Academy Middle School</t>
  </si>
  <si>
    <t>Flint Northwestern</t>
  </si>
  <si>
    <t>Flint Northwestern Middle School</t>
  </si>
  <si>
    <t>Flint Powers Catholic</t>
  </si>
  <si>
    <t>Flint Public Schools</t>
  </si>
  <si>
    <t>Flint Sarvis Conference Center</t>
  </si>
  <si>
    <t>Flint Southwestern</t>
  </si>
  <si>
    <t>Flint Southwestern Academy</t>
  </si>
  <si>
    <t>Flint-IMA</t>
  </si>
  <si>
    <t>Flora Carroll (IN)</t>
  </si>
  <si>
    <t>Florence (WI)</t>
  </si>
  <si>
    <t>Flushing</t>
  </si>
  <si>
    <t>Flushing JHS</t>
  </si>
  <si>
    <t>Flynn Middle School</t>
  </si>
  <si>
    <t>Foch Middle School</t>
  </si>
  <si>
    <t>Foley (MN)</t>
  </si>
  <si>
    <t>Fondalac Hope Charter (WI)</t>
  </si>
  <si>
    <t>Fondulac St Mary's Springs (WI)</t>
  </si>
  <si>
    <t>Fondulac Winnebago Lutheran (WI)</t>
  </si>
  <si>
    <t>Forest Area Middle School</t>
  </si>
  <si>
    <t>Forest Hills Central Middle School</t>
  </si>
  <si>
    <t>Forest Hills Eastern Middle School</t>
  </si>
  <si>
    <t>Forest Hills Northern Hills Middle School</t>
  </si>
  <si>
    <t>Forest Park JHS</t>
  </si>
  <si>
    <t>Forsythe Middle School</t>
  </si>
  <si>
    <t>Fort Gratiot Middle School</t>
  </si>
  <si>
    <t>Fort Recovery (OH)</t>
  </si>
  <si>
    <t>Fort Wayne Elmhurst (IN)</t>
  </si>
  <si>
    <t>Fort Wayne Homestead (IN)</t>
  </si>
  <si>
    <t>Fort Wayne Northside (IN)</t>
  </si>
  <si>
    <t>Fort Wayne Snider (IN)</t>
  </si>
  <si>
    <t>Fort Wayne South Side (IN)</t>
  </si>
  <si>
    <t>Fort Zumwalt West (MO)</t>
  </si>
  <si>
    <t>Fostoria (OH)</t>
  </si>
  <si>
    <t>Fostoria St Wendelin (OH)</t>
  </si>
  <si>
    <t>Fowler</t>
  </si>
  <si>
    <t>Fowlerville</t>
  </si>
  <si>
    <t>Fowlerville JHS</t>
  </si>
  <si>
    <t>Francesville West Central (IN)</t>
  </si>
  <si>
    <t>Frankenmuth</t>
  </si>
  <si>
    <t>Frankfort</t>
  </si>
  <si>
    <t>Frankfort (IN)</t>
  </si>
  <si>
    <t>Frankfort Adena (OH)</t>
  </si>
  <si>
    <t>Frankfort Clinton Prairie (IN)</t>
  </si>
  <si>
    <t>Frankfort JHS</t>
  </si>
  <si>
    <t>Franklin Middle School</t>
  </si>
  <si>
    <t>Franklin Park Leyden (IL)</t>
  </si>
  <si>
    <t>Franklin Road Christian 7th/8th</t>
  </si>
  <si>
    <t>Fraser</t>
  </si>
  <si>
    <t>Fraser Arts Academy</t>
  </si>
  <si>
    <t>Frederick Douglass Academy</t>
  </si>
  <si>
    <t>Frederick Maryland School for the Deaf (MD)</t>
  </si>
  <si>
    <t>Fredonia Ozaukee (WI)</t>
  </si>
  <si>
    <t>Fredric (WI)</t>
  </si>
  <si>
    <t>Free Soil</t>
  </si>
  <si>
    <t>Free Soil JHS</t>
  </si>
  <si>
    <t>Freedom (WI)</t>
  </si>
  <si>
    <t>Freedom Baptist School</t>
  </si>
  <si>
    <t>Freeland</t>
  </si>
  <si>
    <t>Freeland Middle School</t>
  </si>
  <si>
    <t>Freeport Aquin (IL)</t>
  </si>
  <si>
    <t>Fremont</t>
  </si>
  <si>
    <t>Fremont (IN)</t>
  </si>
  <si>
    <t>Fremont Christian School</t>
  </si>
  <si>
    <t>Fremont Middle School</t>
  </si>
  <si>
    <t>Fremont Providence Christian</t>
  </si>
  <si>
    <t>Fremont Ross (OH)</t>
  </si>
  <si>
    <t>Fremont St Joseph Central Catholic (OH)</t>
  </si>
  <si>
    <t>Frontier International Academy</t>
  </si>
  <si>
    <t>Frost Middle School</t>
  </si>
  <si>
    <t>Fruitport</t>
  </si>
  <si>
    <t>Fruitport Calvary Christian</t>
  </si>
  <si>
    <t>Fruitport Calvary Christian Middle School</t>
  </si>
  <si>
    <t>Fruitport Middle School</t>
  </si>
  <si>
    <t>Fuhrmann Middle School</t>
  </si>
  <si>
    <t>Fulton</t>
  </si>
  <si>
    <t>Fulton Caston (IN)</t>
  </si>
  <si>
    <t>Fulton Middle School</t>
  </si>
  <si>
    <t>Gahanna Columbus Academy (OH)</t>
  </si>
  <si>
    <t>Galesburg (IL)</t>
  </si>
  <si>
    <t>Galesburg-Augusta</t>
  </si>
  <si>
    <t>Galesburg-Augusta Middle School</t>
  </si>
  <si>
    <t>Galesville--Gale-Ettrick-Trempealeau (WI)</t>
  </si>
  <si>
    <t>Galien</t>
  </si>
  <si>
    <t>Galien JHS</t>
  </si>
  <si>
    <t>Galloway Westland (OH)</t>
  </si>
  <si>
    <t>Game Wanted</t>
  </si>
  <si>
    <t>Garden City</t>
  </si>
  <si>
    <t>Garden City Middle School</t>
  </si>
  <si>
    <t>Gardner Middle School</t>
  </si>
  <si>
    <t>Garfield Heights (OH)</t>
  </si>
  <si>
    <t>Garfield Heights Trinity (OH)</t>
  </si>
  <si>
    <t>Garrett (IN)</t>
  </si>
  <si>
    <t>Garvey Academy</t>
  </si>
  <si>
    <t>Gary Calumet (IN)</t>
  </si>
  <si>
    <t>Gary Mann (IN)</t>
  </si>
  <si>
    <t>Gary Roosevelt (IN)</t>
  </si>
  <si>
    <t>Gary Thea Bowman (IN)</t>
  </si>
  <si>
    <t>Gary Wallace (IN)</t>
  </si>
  <si>
    <t>Gary Westside (IN)</t>
  </si>
  <si>
    <t>Gary Wirt (IN)</t>
  </si>
  <si>
    <t>Gaston Wes-Del (IN)</t>
  </si>
  <si>
    <t>Gates Mills Gilmour Academy (OH)</t>
  </si>
  <si>
    <t>Gates Mills Hawken (OH)</t>
  </si>
  <si>
    <t>Gateway Middle School</t>
  </si>
  <si>
    <t>Gaylord</t>
  </si>
  <si>
    <t>Gaylord Middle School</t>
  </si>
  <si>
    <t>Gaylord St Mary</t>
  </si>
  <si>
    <t>Genesee</t>
  </si>
  <si>
    <t>Genesee Academy</t>
  </si>
  <si>
    <t>Genesee Christian</t>
  </si>
  <si>
    <t>Genesee Christian JHS</t>
  </si>
  <si>
    <t>Genesee JHS</t>
  </si>
  <si>
    <t>Genesee Valley Tennis Center</t>
  </si>
  <si>
    <t>Genesys Athletic Club</t>
  </si>
  <si>
    <t>Genoa (OH)</t>
  </si>
  <si>
    <t>Genoa-Kingston (IL)</t>
  </si>
  <si>
    <t>Georgetown (CN)</t>
  </si>
  <si>
    <t>Georgetown Christ the King (CN)</t>
  </si>
  <si>
    <t>Gerisch Middle School</t>
  </si>
  <si>
    <t>Germantown (WI)</t>
  </si>
  <si>
    <t>Gibraltar</t>
  </si>
  <si>
    <t>Gibraltar Carlson</t>
  </si>
  <si>
    <t>Gibsonburg (OH)</t>
  </si>
  <si>
    <t>Gillett (WI)</t>
  </si>
  <si>
    <t>Girard (OH)</t>
  </si>
  <si>
    <t>Gladstone</t>
  </si>
  <si>
    <t>Gladstone Middle School</t>
  </si>
  <si>
    <t>Gladwin</t>
  </si>
  <si>
    <t>Gladwin JHS</t>
  </si>
  <si>
    <t>Glen Arbor Leelanau School</t>
  </si>
  <si>
    <t>Glen Ellyn Glenbard West (IL)</t>
  </si>
  <si>
    <t>Glen Lake Middle School</t>
  </si>
  <si>
    <t>Glenbard North (IL)</t>
  </si>
  <si>
    <t>Glendale Nicolet (WI)</t>
  </si>
  <si>
    <t>Gobles</t>
  </si>
  <si>
    <t>Gobles Middle School</t>
  </si>
  <si>
    <t>Godwin Heights Middle School</t>
  </si>
  <si>
    <t>Golightly Education Center</t>
  </si>
  <si>
    <t>Goodrich</t>
  </si>
  <si>
    <t>Goodrich Middle School</t>
  </si>
  <si>
    <t>Goshen (IN)</t>
  </si>
  <si>
    <t>Goshen Fairfield (IN)</t>
  </si>
  <si>
    <t>Grace Christian JHS</t>
  </si>
  <si>
    <t>Grace Christian School 7th/8th</t>
  </si>
  <si>
    <t>Grace Lutheran School</t>
  </si>
  <si>
    <t>Grafton (WI)</t>
  </si>
  <si>
    <t>Grafton Midview (OH)</t>
  </si>
  <si>
    <t>Grand Blanc</t>
  </si>
  <si>
    <t>Grand Blanc Middle School</t>
  </si>
  <si>
    <t>Grand Blanc Woodland</t>
  </si>
  <si>
    <t>Grand Haven</t>
  </si>
  <si>
    <t>Grand Haven Christian</t>
  </si>
  <si>
    <t>Grand Island (NY)</t>
  </si>
  <si>
    <t>Grand Ledge</t>
  </si>
  <si>
    <t>Grand Marais Burt Township</t>
  </si>
  <si>
    <t>Grand Rapids (MN)</t>
  </si>
  <si>
    <t>Grand Rapids Alger Middle School</t>
  </si>
  <si>
    <t>Grand Rapids Baptist JHS</t>
  </si>
  <si>
    <t>Grand Rapids Catholic Central</t>
  </si>
  <si>
    <t>Grand Rapids Central</t>
  </si>
  <si>
    <t>Grand Rapids Christian</t>
  </si>
  <si>
    <t>Grand Rapids Community College</t>
  </si>
  <si>
    <t>Grand Rapids Covenant Christian</t>
  </si>
  <si>
    <t>Grand Rapids Creston</t>
  </si>
  <si>
    <t>Grand Rapids Forest Hills Central</t>
  </si>
  <si>
    <t>Grand Rapids Forest Hills Northern</t>
  </si>
  <si>
    <t>Grand Rapids G R Ford Middle School</t>
  </si>
  <si>
    <t>Grand Rapids Gateway</t>
  </si>
  <si>
    <t>Grand Rapids Kenowa Hills</t>
  </si>
  <si>
    <t>Grand Rapids Kent Occupational</t>
  </si>
  <si>
    <t>Grand Rapids Martin Luther King Academy</t>
  </si>
  <si>
    <t>Grand Rapids North Hills Classical</t>
  </si>
  <si>
    <t>Grand Rapids NorthPointe Christian</t>
  </si>
  <si>
    <t>Grand Rapids Northview</t>
  </si>
  <si>
    <t>Grand Rapids Ottawa Hills</t>
  </si>
  <si>
    <t>Grand Rapids Potter's House MS</t>
  </si>
  <si>
    <t>Grand Rapids Public Schools</t>
  </si>
  <si>
    <t>Grand Rapids South Christian</t>
  </si>
  <si>
    <t>Grand Rapids Union</t>
  </si>
  <si>
    <t>Grand Rapids University Prep</t>
  </si>
  <si>
    <t>Grand Rapids Wellspring</t>
  </si>
  <si>
    <t>Grand Rapids West Catholic</t>
  </si>
  <si>
    <t>Grand Traverse Academy</t>
  </si>
  <si>
    <t>Grand Traverse Resort</t>
  </si>
  <si>
    <t>Grand Valley State University</t>
  </si>
  <si>
    <t>Grandville</t>
  </si>
  <si>
    <t>Grandville Calvin Christian</t>
  </si>
  <si>
    <t>Grandville Middle School</t>
  </si>
  <si>
    <t>Grant</t>
  </si>
  <si>
    <t>Grant Middle School</t>
  </si>
  <si>
    <t>Grant School</t>
  </si>
  <si>
    <t>Grantsburg (WI)</t>
  </si>
  <si>
    <t>Grass Lake</t>
  </si>
  <si>
    <t>Grass Lake Middle School</t>
  </si>
  <si>
    <t>Grassroots JHS</t>
  </si>
  <si>
    <t>Grattan Academy</t>
  </si>
  <si>
    <t>Graveraet Middle School</t>
  </si>
  <si>
    <t>Grayling</t>
  </si>
  <si>
    <t>Grayling Middle School</t>
  </si>
  <si>
    <t>Greater Life Academy</t>
  </si>
  <si>
    <t>Green Bay Ashwaubenon (WI)</t>
  </si>
  <si>
    <t>Green Bay Bay Port (WI)</t>
  </si>
  <si>
    <t>Green Bay East (WI)</t>
  </si>
  <si>
    <t>Green Bay North (WI)</t>
  </si>
  <si>
    <t>Green Bay Notre Dame Academy (WI)</t>
  </si>
  <si>
    <t>Green Bay Preble (WI)</t>
  </si>
  <si>
    <t>Green Bay South (WI)</t>
  </si>
  <si>
    <t>Green Bay Southwest (WI)</t>
  </si>
  <si>
    <t>Green Bay West (WI)</t>
  </si>
  <si>
    <t>Green Lake (WI)</t>
  </si>
  <si>
    <t>Greendale (WI)</t>
  </si>
  <si>
    <t>Greendale Martin Luther (WI)</t>
  </si>
  <si>
    <t>Greenfield (WI)</t>
  </si>
  <si>
    <t>Greenfield Whitnall (WI)</t>
  </si>
  <si>
    <t>Greenhills JHS</t>
  </si>
  <si>
    <t>Greensburg (IN)</t>
  </si>
  <si>
    <t>Greenville</t>
  </si>
  <si>
    <t>Greenville (OH)</t>
  </si>
  <si>
    <t>Greenville Grattan</t>
  </si>
  <si>
    <t>Greenville Middle School</t>
  </si>
  <si>
    <t>Greenwich South Central (OH)</t>
  </si>
  <si>
    <t>Greenwood Center Grove (IN)</t>
  </si>
  <si>
    <t>Grissom Middle School</t>
  </si>
  <si>
    <t>Groesbeck Golf Course</t>
  </si>
  <si>
    <t>Gros Cap School</t>
  </si>
  <si>
    <t>Grosse Ile</t>
  </si>
  <si>
    <t>Grosse Ile Middle School</t>
  </si>
  <si>
    <t>Grosse Pointe North</t>
  </si>
  <si>
    <t>Grosse Pointe South</t>
  </si>
  <si>
    <t>Grosse Pointe Woods University Liggett</t>
  </si>
  <si>
    <t>Grove City</t>
  </si>
  <si>
    <t>Grove City Central Crossing (OH)</t>
  </si>
  <si>
    <t>Grove Port Madison (OH)</t>
  </si>
  <si>
    <t>Guest Middle School</t>
  </si>
  <si>
    <t>Gwinn</t>
  </si>
  <si>
    <t>Gwinn Middle School</t>
  </si>
  <si>
    <t>Hale</t>
  </si>
  <si>
    <t>Hale Middle School</t>
  </si>
  <si>
    <t>Hales Franciscan (IL)</t>
  </si>
  <si>
    <t>Hally Magnet Middle School</t>
  </si>
  <si>
    <t>Hamady Middle School</t>
  </si>
  <si>
    <t>Hamilton</t>
  </si>
  <si>
    <t>Hamilton (IN)</t>
  </si>
  <si>
    <t>Hamilton (OH)</t>
  </si>
  <si>
    <t>Hamilton JHS</t>
  </si>
  <si>
    <t>Hamilton Middle School</t>
  </si>
  <si>
    <t>Hamler Patrick Henry (OH)</t>
  </si>
  <si>
    <t>Hammond (IN)</t>
  </si>
  <si>
    <t>Hammond Bishop Noll (IN)</t>
  </si>
  <si>
    <t>Hammond Clark (IN)</t>
  </si>
  <si>
    <t>Hammond Gavit (IN)</t>
  </si>
  <si>
    <t>Hamtramck</t>
  </si>
  <si>
    <t>Hamtramck Frontier</t>
  </si>
  <si>
    <t>Hamtramck St Florian</t>
  </si>
  <si>
    <t>Hancock</t>
  </si>
  <si>
    <t>Hancock Middle School</t>
  </si>
  <si>
    <t>Handy Middle School</t>
  </si>
  <si>
    <t>Hannah Middle School</t>
  </si>
  <si>
    <t>Hanover-Horton</t>
  </si>
  <si>
    <t>Hanover-Horton Middle School</t>
  </si>
  <si>
    <t>Harbor Beach</t>
  </si>
  <si>
    <t>Harbor Beach Community School</t>
  </si>
  <si>
    <t>Harbor Light Christian Middle School</t>
  </si>
  <si>
    <t>Harbor Lights School</t>
  </si>
  <si>
    <t>Harbor Springs</t>
  </si>
  <si>
    <t>Harbor Springs Harbor Light Christian</t>
  </si>
  <si>
    <t>Harbor Springs Middle School</t>
  </si>
  <si>
    <t>Harper Creek JHS</t>
  </si>
  <si>
    <t>Harper Woods</t>
  </si>
  <si>
    <t>Harper Woods Bishop Gallagher</t>
  </si>
  <si>
    <t>Harper Woods Chandler</t>
  </si>
  <si>
    <t>Harper Woods Chandler Park</t>
  </si>
  <si>
    <t>Harper Woods Heart Academy</t>
  </si>
  <si>
    <t>Harper Woods Lutheran East</t>
  </si>
  <si>
    <t>Harper Woods Middle School</t>
  </si>
  <si>
    <t>Harper Woods Notre Dame</t>
  </si>
  <si>
    <t>Harper Woods Trinity</t>
  </si>
  <si>
    <t>Harrison</t>
  </si>
  <si>
    <t>Harrison Middle School</t>
  </si>
  <si>
    <t>Harrison Township L'Anse Creuse</t>
  </si>
  <si>
    <t>Hart</t>
  </si>
  <si>
    <t>Hart Lakeshore Academy</t>
  </si>
  <si>
    <t>Hart Middle School</t>
  </si>
  <si>
    <t>Hart Oceana</t>
  </si>
  <si>
    <t>Hartford</t>
  </si>
  <si>
    <t>Hartford (WI)</t>
  </si>
  <si>
    <t>Hartford Middle School</t>
  </si>
  <si>
    <t>Hartland</t>
  </si>
  <si>
    <t>Hartland Arrowhead (WI)</t>
  </si>
  <si>
    <t>Hartland Middle School</t>
  </si>
  <si>
    <t>Harvey Thornton (IL)</t>
  </si>
  <si>
    <t>Haslett</t>
  </si>
  <si>
    <t>Haslett Middle School</t>
  </si>
  <si>
    <t>Hastings</t>
  </si>
  <si>
    <t>Hastings Middle School</t>
  </si>
  <si>
    <t>Haviland Wayne Trace (OH)</t>
  </si>
  <si>
    <t>Hayes Middle School</t>
  </si>
  <si>
    <t>Hayward (WI)</t>
  </si>
  <si>
    <t>Hazel Green Southwestern (WI)</t>
  </si>
  <si>
    <t>Hazel Park</t>
  </si>
  <si>
    <t>Hazel Park JHS</t>
  </si>
  <si>
    <t>Heikkinen JHS</t>
  </si>
  <si>
    <t>Heilmann Park Middle School</t>
  </si>
  <si>
    <t>Hemlock</t>
  </si>
  <si>
    <t>Hemlock Middle School</t>
  </si>
  <si>
    <t>Henderson Upper Middle School</t>
  </si>
  <si>
    <t>Henry Ford</t>
  </si>
  <si>
    <t>Heritage Christian Academy</t>
  </si>
  <si>
    <t>Heritage Christian JHS</t>
  </si>
  <si>
    <t>Heritage JHS</t>
  </si>
  <si>
    <t>Heritage School 7th</t>
  </si>
  <si>
    <t>Hesperia</t>
  </si>
  <si>
    <t>Hesperia Middle School</t>
  </si>
  <si>
    <t>Hicksville (OH)</t>
  </si>
  <si>
    <t>Highland Middle School</t>
  </si>
  <si>
    <t>Highland Park</t>
  </si>
  <si>
    <t>Highland Park Renaissance 7th/8th</t>
  </si>
  <si>
    <t>Highland Park Renaissance Academy HS</t>
  </si>
  <si>
    <t>Highlander Way Middle School</t>
  </si>
  <si>
    <t>Hilbert (WI)</t>
  </si>
  <si>
    <t>Hilbert Middle School</t>
  </si>
  <si>
    <t>Hillard Davidson (OH)</t>
  </si>
  <si>
    <t>Hillcrest Enviromental</t>
  </si>
  <si>
    <t>Hillel Day School</t>
  </si>
  <si>
    <t>Hilliard Darby (OH)</t>
  </si>
  <si>
    <t>Hillman</t>
  </si>
  <si>
    <t>Hillman JHS</t>
  </si>
  <si>
    <t>Hillsdale</t>
  </si>
  <si>
    <t>Hillsdale Academy</t>
  </si>
  <si>
    <t>Hillsdale Academy 7th/8th</t>
  </si>
  <si>
    <t>Hillsdale Carleton Academy</t>
  </si>
  <si>
    <t>Hillsdale College</t>
  </si>
  <si>
    <t>Hillsdale Preparatory School 7th/8th</t>
  </si>
  <si>
    <t>Hillsdale Will Carleton Academy 7/8</t>
  </si>
  <si>
    <t>Hillside Middle School</t>
  </si>
  <si>
    <t>Hillside Proviso West (IL)</t>
  </si>
  <si>
    <t>Hinsdale Central (IL)</t>
  </si>
  <si>
    <t>Hobart River Forest (IN)</t>
  </si>
  <si>
    <t>Holgate (OH)</t>
  </si>
  <si>
    <t>Holland</t>
  </si>
  <si>
    <t>Holland Area</t>
  </si>
  <si>
    <t>Holland Black River</t>
  </si>
  <si>
    <t>Holland Calvary</t>
  </si>
  <si>
    <t>Holland Christian</t>
  </si>
  <si>
    <t>Holland Christian Middle School</t>
  </si>
  <si>
    <t>Holland Community Aquatic Center</t>
  </si>
  <si>
    <t>Holland East</t>
  </si>
  <si>
    <t>Holland Eight</t>
  </si>
  <si>
    <t>Holland Heights</t>
  </si>
  <si>
    <t>Holland Jefferson</t>
  </si>
  <si>
    <t>Holland Springfield (OH)</t>
  </si>
  <si>
    <t>Holland West</t>
  </si>
  <si>
    <t>Holland West Ottawa</t>
  </si>
  <si>
    <t>Holland Woods Middle School</t>
  </si>
  <si>
    <t>Holly</t>
  </si>
  <si>
    <t>Holly Middle School</t>
  </si>
  <si>
    <t>Holmen (WI)</t>
  </si>
  <si>
    <t>Holmes Middle School</t>
  </si>
  <si>
    <t>Holt</t>
  </si>
  <si>
    <t>Holt JHS</t>
  </si>
  <si>
    <t>Holt Lutheran</t>
  </si>
  <si>
    <t>Holt Lutheran School</t>
  </si>
  <si>
    <t>Holt Martin Luther</t>
  </si>
  <si>
    <t>Holton</t>
  </si>
  <si>
    <t>Holton Middle School</t>
  </si>
  <si>
    <t>Holy Angels Catholic School</t>
  </si>
  <si>
    <t>Holy Cross (OH)</t>
  </si>
  <si>
    <t>Holy Cross Elementary School</t>
  </si>
  <si>
    <t>Holy Cross School</t>
  </si>
  <si>
    <t>Holy Family School</t>
  </si>
  <si>
    <t>Holy Ghost Lutheran School</t>
  </si>
  <si>
    <t>Holy Innocents School</t>
  </si>
  <si>
    <t>Holy Name School 7th/8th</t>
  </si>
  <si>
    <t>Holy Redeemer School</t>
  </si>
  <si>
    <t>Holy Rosary JHS</t>
  </si>
  <si>
    <t>Holy Rosary Middle School</t>
  </si>
  <si>
    <t>Holy Spirit Central School</t>
  </si>
  <si>
    <t>Holy Trinity (CN)</t>
  </si>
  <si>
    <t>Homer</t>
  </si>
  <si>
    <t>Homer Middle School</t>
  </si>
  <si>
    <t>Homewood-Flossmoor (IL)</t>
  </si>
  <si>
    <t>Hoover Middle School</t>
  </si>
  <si>
    <t>Hope Academy of West Michigan HS</t>
  </si>
  <si>
    <t>Hope College</t>
  </si>
  <si>
    <t>Hope Middle School</t>
  </si>
  <si>
    <t>Hopkins</t>
  </si>
  <si>
    <t>Hopkins Middle School</t>
  </si>
  <si>
    <t>Horicon (WI)</t>
  </si>
  <si>
    <t>Hortonville (WI)</t>
  </si>
  <si>
    <t>Houghton</t>
  </si>
  <si>
    <t>Houghton Lake</t>
  </si>
  <si>
    <t>Houghton Lake Middle School</t>
  </si>
  <si>
    <t>Houghton Middle School</t>
  </si>
  <si>
    <t>Howard City Tri-County</t>
  </si>
  <si>
    <t>Howardsville Christian School</t>
  </si>
  <si>
    <t>Howe Military Academy (IN)</t>
  </si>
  <si>
    <t>Howell</t>
  </si>
  <si>
    <t>Howell Kensington Woods</t>
  </si>
  <si>
    <t>Huber Heights Wayne (OH)</t>
  </si>
  <si>
    <t>Hudson</t>
  </si>
  <si>
    <t>Hudson (WI)</t>
  </si>
  <si>
    <t>Hudson Area Middle School</t>
  </si>
  <si>
    <t>Hudsonville</t>
  </si>
  <si>
    <t>Hudsonville Christian Middle</t>
  </si>
  <si>
    <t>Hudsonville Freedom Christian</t>
  </si>
  <si>
    <t>Hudsonville Unity Christian</t>
  </si>
  <si>
    <t>Hull School</t>
  </si>
  <si>
    <t>Huntington North (IN)</t>
  </si>
  <si>
    <t>Huntley (IL)</t>
  </si>
  <si>
    <t>Hurley (WI)</t>
  </si>
  <si>
    <t>Hustisford (WI)</t>
  </si>
  <si>
    <t>Hutchins Middle School</t>
  </si>
  <si>
    <t>Ida</t>
  </si>
  <si>
    <t>Ida Middle School</t>
  </si>
  <si>
    <t>IHM St Casimir School</t>
  </si>
  <si>
    <t>Ikinross Maplewood Baptis 7/8</t>
  </si>
  <si>
    <t>Imlay City</t>
  </si>
  <si>
    <t>Imlay City Christian School</t>
  </si>
  <si>
    <t>Imlay City Middle School</t>
  </si>
  <si>
    <t>Immac Conception Middle Sch</t>
  </si>
  <si>
    <t>Immaculate Conception GS</t>
  </si>
  <si>
    <t>Immaculate Conception JHS</t>
  </si>
  <si>
    <t>Immanuel Christian JHS</t>
  </si>
  <si>
    <t>Immanuel Lutheran School</t>
  </si>
  <si>
    <t>Independence Gilmanton (WI)</t>
  </si>
  <si>
    <t>Indian River Inland Lakes</t>
  </si>
  <si>
    <t>Indiana School For The Deaf (IN)</t>
  </si>
  <si>
    <t>Indianapolis Arlington (IN)</t>
  </si>
  <si>
    <t>Indianapolis Arsenal Tech (IN)</t>
  </si>
  <si>
    <t>Indianapolis Ben Davis (IN)</t>
  </si>
  <si>
    <t>Indianapolis Bishop Chartard (IN)</t>
  </si>
  <si>
    <t>Indianapolis Brebeuf (IN)</t>
  </si>
  <si>
    <t>Indianapolis Cathedral (IN)</t>
  </si>
  <si>
    <t>Indianapolis Chatard (IN)</t>
  </si>
  <si>
    <t>Indianapolis Decatur Central (IN)</t>
  </si>
  <si>
    <t>Indianapolis Franklin Central (IN)</t>
  </si>
  <si>
    <t>Indianapolis Heritage Christian (IN)</t>
  </si>
  <si>
    <t>Indianapolis Lutheran (IN)</t>
  </si>
  <si>
    <t>Indianapolis North Central (IN)</t>
  </si>
  <si>
    <t>Indianapolis Northwest (IN)</t>
  </si>
  <si>
    <t>Indianapolis Park Tudor (IN)</t>
  </si>
  <si>
    <t>Indianapolis Ritter (IN)</t>
  </si>
  <si>
    <t>Indianapolis Roncalli (IN)</t>
  </si>
  <si>
    <t>Indianapolis Scecina (IN)</t>
  </si>
  <si>
    <t>Inkster</t>
  </si>
  <si>
    <t>Inkster Academy</t>
  </si>
  <si>
    <t>Inkster Cherryhill School of Performing Arts</t>
  </si>
  <si>
    <t>Inkster Middle School</t>
  </si>
  <si>
    <t>Inkster Tomlinson</t>
  </si>
  <si>
    <t>Inland Lakes 7th/8th</t>
  </si>
  <si>
    <t>Inter-City Baptist JHS</t>
  </si>
  <si>
    <t>Interlochen</t>
  </si>
  <si>
    <t>International Academy of Flint</t>
  </si>
  <si>
    <t>Iola-Scandinavia (WI)</t>
  </si>
  <si>
    <t>Ionia</t>
  </si>
  <si>
    <t>Ionia Middle School</t>
  </si>
  <si>
    <t>Iron Mountain</t>
  </si>
  <si>
    <t>Iron River West Iron County</t>
  </si>
  <si>
    <t>Ironton (OH)</t>
  </si>
  <si>
    <t>Ironwood</t>
  </si>
  <si>
    <t>Ironwood Gogebic Community College</t>
  </si>
  <si>
    <t>Iroquois JHS</t>
  </si>
  <si>
    <t>Iroquois Middle School</t>
  </si>
  <si>
    <t>Ishpeming</t>
  </si>
  <si>
    <t>Ishpeming Middle School</t>
  </si>
  <si>
    <t>Ishpeming Westwood</t>
  </si>
  <si>
    <t>Island City Academy</t>
  </si>
  <si>
    <t>Ithaca</t>
  </si>
  <si>
    <t>Ithaca JHS</t>
  </si>
  <si>
    <t>Jackson</t>
  </si>
  <si>
    <t>Jackson (OH)</t>
  </si>
  <si>
    <t>Jackson Alternative School</t>
  </si>
  <si>
    <t>Jackson Christian</t>
  </si>
  <si>
    <t>Jackson Christian Middle School</t>
  </si>
  <si>
    <t>Jackson da Vinci Institute</t>
  </si>
  <si>
    <t>Jackson Living Word Lutheran (WI)</t>
  </si>
  <si>
    <t>Jackson Lumen Christi</t>
  </si>
  <si>
    <t>Jackson Middle School</t>
  </si>
  <si>
    <t>Jackson Mississippi Deaf (MS)</t>
  </si>
  <si>
    <t>Jackson Northwest</t>
  </si>
  <si>
    <t>Jackson Park Middle School</t>
  </si>
  <si>
    <t>Jackson Preparatory &amp; Early College HS</t>
  </si>
  <si>
    <t>Jackson Trinity</t>
  </si>
  <si>
    <t>Jacksonville Florida School for the Deaf (FL)</t>
  </si>
  <si>
    <t>James Rodgers JHS</t>
  </si>
  <si>
    <t>Jamestown Greenview (OH)</t>
  </si>
  <si>
    <t>Janesville-Craig (WI)</t>
  </si>
  <si>
    <t>Janesville-Parker (WI)</t>
  </si>
  <si>
    <t>Jean K Harker Middle School</t>
  </si>
  <si>
    <t>Jeannette JHS</t>
  </si>
  <si>
    <t>Jeffers JHS</t>
  </si>
  <si>
    <t>Jefferson Middle School</t>
  </si>
  <si>
    <t>Jeffersonville (IN)</t>
  </si>
  <si>
    <t>Jenison</t>
  </si>
  <si>
    <t>Jenison JHS</t>
  </si>
  <si>
    <t>Jeromesville Hillsdale (OH)</t>
  </si>
  <si>
    <t>JKL Bahweting Anishnabe</t>
  </si>
  <si>
    <t>Johannesburg-Lewiston</t>
  </si>
  <si>
    <t>Johannesburg-Lewiston Middle School</t>
  </si>
  <si>
    <t>John F Kennedy Middle School</t>
  </si>
  <si>
    <t>Johnson AAA Middle School</t>
  </si>
  <si>
    <t>Johnson Creek (WI)</t>
  </si>
  <si>
    <t>Joliet Catholic Academy (IL)</t>
  </si>
  <si>
    <t>Joliet East (IL)</t>
  </si>
  <si>
    <t>Joliet Township (IL)</t>
  </si>
  <si>
    <t>Jonesville</t>
  </si>
  <si>
    <t>Jonesville Middle School</t>
  </si>
  <si>
    <t>Joy Middle School</t>
  </si>
  <si>
    <t>Juneau Dodgeland (WI)</t>
  </si>
  <si>
    <t>Kalamazoo Central</t>
  </si>
  <si>
    <t>Kalamazoo Christian</t>
  </si>
  <si>
    <t>Kalamazoo Christian Middle School</t>
  </si>
  <si>
    <t>Kalamazoo College</t>
  </si>
  <si>
    <t>Kalamazoo Hackett</t>
  </si>
  <si>
    <t>Kalamazoo Heritage Christian</t>
  </si>
  <si>
    <t>Kalamazoo Lakeside</t>
  </si>
  <si>
    <t>Kalamazoo Linden</t>
  </si>
  <si>
    <t>Kalamazoo Loy Norrix</t>
  </si>
  <si>
    <t>Kalamazoo Phoenix</t>
  </si>
  <si>
    <t>Kalamazoo Reformed Heritage</t>
  </si>
  <si>
    <t>Kalamazoo Valley Comm College</t>
  </si>
  <si>
    <t>Kalkaska</t>
  </si>
  <si>
    <t>Kalkaska Middle School</t>
  </si>
  <si>
    <t>Kankakee (IL)</t>
  </si>
  <si>
    <t>Kankakee Bishop McNamara (IL)</t>
  </si>
  <si>
    <t>Kansas Lakota (OH)</t>
  </si>
  <si>
    <t>Keller Middle School</t>
  </si>
  <si>
    <t>Kellogg Arena</t>
  </si>
  <si>
    <t>Kelloggsville Christian JHS</t>
  </si>
  <si>
    <t>Kelloggsville Middle School</t>
  </si>
  <si>
    <t>Kelly Middle School</t>
  </si>
  <si>
    <t>Kendallville East Noble (IN)</t>
  </si>
  <si>
    <t>Kennedy JHS</t>
  </si>
  <si>
    <t>Kennedy Middle School</t>
  </si>
  <si>
    <t>Kenosha St Joseph (WI)</t>
  </si>
  <si>
    <t>Kenowa Hills Middle School</t>
  </si>
  <si>
    <t>Kent City</t>
  </si>
  <si>
    <t>Kent City Algoma Christian</t>
  </si>
  <si>
    <t>Kent City Middle</t>
  </si>
  <si>
    <t>Kentwood Grand River</t>
  </si>
  <si>
    <t>Kentwood West Michigan Lutheran</t>
  </si>
  <si>
    <t>Keshena Menominee Indian (WI)</t>
  </si>
  <si>
    <t>Kettering Archbishop Alter (OH)</t>
  </si>
  <si>
    <t>Kettering Fairmont (OH)</t>
  </si>
  <si>
    <t>Kewaskum (WI)</t>
  </si>
  <si>
    <t>Kewaunee (WI)</t>
  </si>
  <si>
    <t>Kiel (WI)</t>
  </si>
  <si>
    <t>Kimball Landmark</t>
  </si>
  <si>
    <t>Kimball New Life Christian</t>
  </si>
  <si>
    <t>Kinawa Middle School</t>
  </si>
  <si>
    <t>Kinde-North Huron</t>
  </si>
  <si>
    <t>King City (CN)</t>
  </si>
  <si>
    <t>Kingdom Academy</t>
  </si>
  <si>
    <t>Kingsbury School</t>
  </si>
  <si>
    <t>Kingsford</t>
  </si>
  <si>
    <t>Kingsford Middle School</t>
  </si>
  <si>
    <t>Kingsley</t>
  </si>
  <si>
    <t>Kingsley Middle School</t>
  </si>
  <si>
    <t>Kingston</t>
  </si>
  <si>
    <t>Kingston JHS</t>
  </si>
  <si>
    <t>Kinross Maplewood Baptist</t>
  </si>
  <si>
    <t>Kirkland Hiawatha (IL)</t>
  </si>
  <si>
    <t>Knightstown (IN)</t>
  </si>
  <si>
    <t>Knox (IN)</t>
  </si>
  <si>
    <t>Kohler (WI)</t>
  </si>
  <si>
    <t>Kokomo Northwestern (IN)</t>
  </si>
  <si>
    <t>Kolb Intermediate School</t>
  </si>
  <si>
    <t>Kosciuszko Middle School</t>
  </si>
  <si>
    <t>Kraft Meadows Middle School</t>
  </si>
  <si>
    <t>L L Wright Middle School</t>
  </si>
  <si>
    <t>La Grange (IL)</t>
  </si>
  <si>
    <t>La Grange Lyons (IL)</t>
  </si>
  <si>
    <t>La Grange Park Nazareth (IL)</t>
  </si>
  <si>
    <t>La Salle St Thomas Of Villanova (CN)</t>
  </si>
  <si>
    <t>LaCrosse Aquinas (WI)</t>
  </si>
  <si>
    <t>LaCrosse Central (WI)</t>
  </si>
  <si>
    <t>LaCrosse Logan (WI)</t>
  </si>
  <si>
    <t>Ladysmith (WI)</t>
  </si>
  <si>
    <t>Lafayette Allen East (OH)</t>
  </si>
  <si>
    <t>Lafayette Allen JHS</t>
  </si>
  <si>
    <t>Lafayette Central Catholic (IN)</t>
  </si>
  <si>
    <t>LaGrange Lakeland (IN)</t>
  </si>
  <si>
    <t>LaGrange Prairie Heights (IN)</t>
  </si>
  <si>
    <t>Laingsburg</t>
  </si>
  <si>
    <t>Laingsburg Middle School</t>
  </si>
  <si>
    <t>Lake City</t>
  </si>
  <si>
    <t>Lake City Middle School</t>
  </si>
  <si>
    <t>Lake Fenton</t>
  </si>
  <si>
    <t>Lake Fenton Middle School</t>
  </si>
  <si>
    <t>Lake Forest (IL)</t>
  </si>
  <si>
    <t>Lake Forest (IN)</t>
  </si>
  <si>
    <t>Lake Forest Academy (IL)</t>
  </si>
  <si>
    <t>Lake Geneva Northwest Academy (WI)</t>
  </si>
  <si>
    <t>Lake Leelanau St Mary</t>
  </si>
  <si>
    <t>Lake Linden-Hubbell</t>
  </si>
  <si>
    <t>Lake Linden-Hubbell Middle School</t>
  </si>
  <si>
    <t>Lake Michigan Catholic MS</t>
  </si>
  <si>
    <t>Lake Michigan College</t>
  </si>
  <si>
    <t>Lake Odessa Lakewood</t>
  </si>
  <si>
    <t>Lake Orion</t>
  </si>
  <si>
    <t>Lake Station Edison (IN)</t>
  </si>
  <si>
    <t>Lake Superior State University</t>
  </si>
  <si>
    <t>Lakeshore Middle School</t>
  </si>
  <si>
    <t>Lakeshore Public Academy</t>
  </si>
  <si>
    <t>Lakeside Christian JHS</t>
  </si>
  <si>
    <t>Lakeside Danbury (OH)</t>
  </si>
  <si>
    <t>Lakeview</t>
  </si>
  <si>
    <t>Lakeview Middle School</t>
  </si>
  <si>
    <t>Lakeville Laville (IN)</t>
  </si>
  <si>
    <t>Lakeville Middle School</t>
  </si>
  <si>
    <t>Lakewood (OH)</t>
  </si>
  <si>
    <t>Lakewood Middle School</t>
  </si>
  <si>
    <t>Lakewood St Edward (OH)</t>
  </si>
  <si>
    <t>Lancaster (OH)</t>
  </si>
  <si>
    <t>Lancaster (WI)</t>
  </si>
  <si>
    <t>Lancaster Fairfield Christian (OH)</t>
  </si>
  <si>
    <t>Langston Hughes Middle School</t>
  </si>
  <si>
    <t>L'Anse</t>
  </si>
  <si>
    <t>L'Anse Creuse Middle Sch North</t>
  </si>
  <si>
    <t>L'Anse Creuse Middle School-Central</t>
  </si>
  <si>
    <t>L'Anse Creuse Middle-East</t>
  </si>
  <si>
    <t>L'Anse CreuseMiddle Sch-South</t>
  </si>
  <si>
    <t>L'Anse JHS</t>
  </si>
  <si>
    <t>Lansing Catholic</t>
  </si>
  <si>
    <t>Lansing Christian</t>
  </si>
  <si>
    <t>Lansing Christian Middle Sch</t>
  </si>
  <si>
    <t>Lansing Eastern</t>
  </si>
  <si>
    <t>Lansing Everett</t>
  </si>
  <si>
    <t>Lansing Ingham Academy</t>
  </si>
  <si>
    <t>Lansing New Covenant Christian</t>
  </si>
  <si>
    <t>Lansing School District</t>
  </si>
  <si>
    <t>Lansing Sexton</t>
  </si>
  <si>
    <t>Lansing Thorton Fractional South (IL)</t>
  </si>
  <si>
    <t>Lansing Walter French</t>
  </si>
  <si>
    <t>Lansing Waverly</t>
  </si>
  <si>
    <t>Laona-Wabeno (WI)</t>
  </si>
  <si>
    <t>Lapeer</t>
  </si>
  <si>
    <t>Lapeer East</t>
  </si>
  <si>
    <t>Lapeer Public Schools</t>
  </si>
  <si>
    <t>Lapeer West</t>
  </si>
  <si>
    <t>Lapel (IN)</t>
  </si>
  <si>
    <t>LaPorte (IN)</t>
  </si>
  <si>
    <t>LaPorte La Lumiere (IN)</t>
  </si>
  <si>
    <t>Larson Middle School</t>
  </si>
  <si>
    <t>Lathrup Village Akiva Hebrew Day</t>
  </si>
  <si>
    <t>Laurier SS (CN)</t>
  </si>
  <si>
    <t>Lawrence</t>
  </si>
  <si>
    <t>Lawrence JHS</t>
  </si>
  <si>
    <t>Lawrenceburg (IN)</t>
  </si>
  <si>
    <t>Lawton</t>
  </si>
  <si>
    <t>Lawton Middle School</t>
  </si>
  <si>
    <t>LE White Middle School</t>
  </si>
  <si>
    <t>Leamington (CN)</t>
  </si>
  <si>
    <t>Lee Middle School</t>
  </si>
  <si>
    <t>Legg Middle School</t>
  </si>
  <si>
    <t>Leland</t>
  </si>
  <si>
    <t>Leland Middle School</t>
  </si>
  <si>
    <t>Lena/Marinette (WI)</t>
  </si>
  <si>
    <t>Lenawee Christian JHS</t>
  </si>
  <si>
    <t>Leo (IN)</t>
  </si>
  <si>
    <t>Leroy Pine River</t>
  </si>
  <si>
    <t>Leslie</t>
  </si>
  <si>
    <t>Leslie Middle School</t>
  </si>
  <si>
    <t>Lessenger Middle School</t>
  </si>
  <si>
    <t>Levey Middle School</t>
  </si>
  <si>
    <t>Lewiston Middle School</t>
  </si>
  <si>
    <t>Lexington (OH)</t>
  </si>
  <si>
    <t>Libertas Christian School</t>
  </si>
  <si>
    <t>Liberty Center (OH)</t>
  </si>
  <si>
    <t>Liberty Middle School</t>
  </si>
  <si>
    <t>Liberty MS</t>
  </si>
  <si>
    <t>Liberty Twp Lakota East (OH)</t>
  </si>
  <si>
    <t>Light &amp; Life Christian JHS</t>
  </si>
  <si>
    <t>Ligonier West Noble (IN)</t>
  </si>
  <si>
    <t>Lima (OH)</t>
  </si>
  <si>
    <t>Lima Catholic Central (OH)</t>
  </si>
  <si>
    <t>Lima Perry (OH)</t>
  </si>
  <si>
    <t>Lincoln Alcona</t>
  </si>
  <si>
    <t>Lincoln Middle School</t>
  </si>
  <si>
    <t>Lincoln Park</t>
  </si>
  <si>
    <t>Lincoln Park Middle School</t>
  </si>
  <si>
    <t>Lincoln-Way Central (IL)</t>
  </si>
  <si>
    <t>Lincoln-Way East (IL)</t>
  </si>
  <si>
    <t>Lincoln-Way North (IL)</t>
  </si>
  <si>
    <t>Linden</t>
  </si>
  <si>
    <t>Linden Middle School</t>
  </si>
  <si>
    <t>Lisle (IL)</t>
  </si>
  <si>
    <t>Lisle Benet Academy (IL)</t>
  </si>
  <si>
    <t>Litchfield</t>
  </si>
  <si>
    <t>Litchfield Middle School</t>
  </si>
  <si>
    <t>Living God Christian School</t>
  </si>
  <si>
    <t>Livingston Christian School 7/8</t>
  </si>
  <si>
    <t>Livonia Churchill</t>
  </si>
  <si>
    <t>Livonia Clarenceville</t>
  </si>
  <si>
    <t>Livonia Franklin</t>
  </si>
  <si>
    <t>Livonia Ladywood</t>
  </si>
  <si>
    <t>Livonia Schoolcraft University</t>
  </si>
  <si>
    <t>Livonia Stevenson</t>
  </si>
  <si>
    <t>Lodi (WI)</t>
  </si>
  <si>
    <t>Logansport (IN)</t>
  </si>
  <si>
    <t>Lombard Glenbard East (IL)</t>
  </si>
  <si>
    <t>Lombard Montini (IL)</t>
  </si>
  <si>
    <t>Lomira (WI)</t>
  </si>
  <si>
    <t>London Banting (CN)</t>
  </si>
  <si>
    <t>London Catholic Central (CN)</t>
  </si>
  <si>
    <t>London Central Collegiate (CN)</t>
  </si>
  <si>
    <t>London Clarke Road (CN)</t>
  </si>
  <si>
    <t>London HB Beal (CN)</t>
  </si>
  <si>
    <t>London John Paul II (CN)</t>
  </si>
  <si>
    <t>London Lucas (CN)</t>
  </si>
  <si>
    <t>London Medway (CN)</t>
  </si>
  <si>
    <t>London Montcalm (CN)</t>
  </si>
  <si>
    <t>London Mother Teresa (CN)</t>
  </si>
  <si>
    <t>London Regina Mundi College (CN)</t>
  </si>
  <si>
    <t>London Saunders (CN)</t>
  </si>
  <si>
    <t>London South (CN)</t>
  </si>
  <si>
    <t>London St Thomas Aquinas (CN)</t>
  </si>
  <si>
    <t>London Westminster (CN)</t>
  </si>
  <si>
    <t>Longfellow Middle School</t>
  </si>
  <si>
    <t>Lorain Admiral King (OH)</t>
  </si>
  <si>
    <t>Lorain Catholic (OH)</t>
  </si>
  <si>
    <t>Lorain Southview (OH)</t>
  </si>
  <si>
    <t>Louisville (OH)</t>
  </si>
  <si>
    <t>Louisville St Thomas Aquinas (OH)</t>
  </si>
  <si>
    <t>Lowell</t>
  </si>
  <si>
    <t>Lowell AAA</t>
  </si>
  <si>
    <t>Lowell Middle School</t>
  </si>
  <si>
    <t>Lowrey Middle School</t>
  </si>
  <si>
    <t>Loyal (WI)</t>
  </si>
  <si>
    <t>Loyola (IL)</t>
  </si>
  <si>
    <t>Ludington</t>
  </si>
  <si>
    <t>Ludington Middle School</t>
  </si>
  <si>
    <t>Lumen Christi School 7/8</t>
  </si>
  <si>
    <t>Lutheran Westland</t>
  </si>
  <si>
    <t>Luxemburg-Casco (WI)</t>
  </si>
  <si>
    <t>Lyndhurst Brush (OH)</t>
  </si>
  <si>
    <t>Mac Donald Middle School</t>
  </si>
  <si>
    <t>Macatawa Bay School</t>
  </si>
  <si>
    <t>Mackinac Island</t>
  </si>
  <si>
    <t>Mackinac Island JHS</t>
  </si>
  <si>
    <t>Mackinaw City</t>
  </si>
  <si>
    <t>Mackinaw City Middle School</t>
  </si>
  <si>
    <t>Macomb Christian School 7/8</t>
  </si>
  <si>
    <t>Macomb Dakota</t>
  </si>
  <si>
    <t>Macomb Intermediate School District</t>
  </si>
  <si>
    <t>Macomb L'Anse Creuse North</t>
  </si>
  <si>
    <t>Macomb Lutheran North</t>
  </si>
  <si>
    <t>Madison Abundant Life Christian (WI)</t>
  </si>
  <si>
    <t>Madison East (WI)</t>
  </si>
  <si>
    <t>Madison Heights Bishop Foley Catholic</t>
  </si>
  <si>
    <t>Madison Heights Lamphere</t>
  </si>
  <si>
    <t>Madison Heights Madison</t>
  </si>
  <si>
    <t>Madison Holy Name (WI)</t>
  </si>
  <si>
    <t>Madison Lafollette (WI)</t>
  </si>
  <si>
    <t>Madison Memorial (WI)</t>
  </si>
  <si>
    <t>Madison Middle School</t>
  </si>
  <si>
    <t>Madison West (WI)</t>
  </si>
  <si>
    <t>Madonna University</t>
  </si>
  <si>
    <t>Malcom X Academy</t>
  </si>
  <si>
    <t>Malow JHS</t>
  </si>
  <si>
    <t>Maltby JHS</t>
  </si>
  <si>
    <t>Manawa Little Wolf (WI)</t>
  </si>
  <si>
    <t>Mancelona</t>
  </si>
  <si>
    <t>Mancelona Middle School</t>
  </si>
  <si>
    <t>Manchester</t>
  </si>
  <si>
    <t>Manchester Middle School</t>
  </si>
  <si>
    <t>Manistee</t>
  </si>
  <si>
    <t>Manistee Casman</t>
  </si>
  <si>
    <t>Manistee Catholic Central</t>
  </si>
  <si>
    <t>Manistee JHS</t>
  </si>
  <si>
    <t>Manistique</t>
  </si>
  <si>
    <t>Manistique Area Schools</t>
  </si>
  <si>
    <t>Manitowac Lincoln (WI)</t>
  </si>
  <si>
    <t>Manitowac Lutheran (WI)</t>
  </si>
  <si>
    <t>Manitowoc Roncalli HS (WI)</t>
  </si>
  <si>
    <t>Mansfield (OH)</t>
  </si>
  <si>
    <t>Mansfield Madison (OH)</t>
  </si>
  <si>
    <t>Manton</t>
  </si>
  <si>
    <t>Manton Middle</t>
  </si>
  <si>
    <t>Maple (CN)</t>
  </si>
  <si>
    <t>Maple City Glen Lake</t>
  </si>
  <si>
    <t>Maple Heights (OH)</t>
  </si>
  <si>
    <t>Maple North Western (WI)</t>
  </si>
  <si>
    <t>Maple St Joan of Arc Catholic (CN)</t>
  </si>
  <si>
    <t>Maple Street Magnet School</t>
  </si>
  <si>
    <t>Maple Valley JHS</t>
  </si>
  <si>
    <t>Maples JHS</t>
  </si>
  <si>
    <t>Mar Lee Middle School</t>
  </si>
  <si>
    <t>Maranatha Baptist (WI)</t>
  </si>
  <si>
    <t>Marathon (WI)</t>
  </si>
  <si>
    <t>Marcellus</t>
  </si>
  <si>
    <t>Marcellus Howardsville Christian</t>
  </si>
  <si>
    <t>Marcellus Middle School</t>
  </si>
  <si>
    <t>Marengo (IL)</t>
  </si>
  <si>
    <t>Marenisco</t>
  </si>
  <si>
    <t>Marenisco JHS</t>
  </si>
  <si>
    <t>Marine City</t>
  </si>
  <si>
    <t>Marine City Cardinal Mooney</t>
  </si>
  <si>
    <t>Marine City Middle School</t>
  </si>
  <si>
    <t>Marinette (WI)</t>
  </si>
  <si>
    <t>Marinette Catholic Central (WI)</t>
  </si>
  <si>
    <t>Marion</t>
  </si>
  <si>
    <t>Marion (WI)</t>
  </si>
  <si>
    <t>Marion Catholic (OH)</t>
  </si>
  <si>
    <t>Marion Harding (OH)</t>
  </si>
  <si>
    <t>Marion JHS</t>
  </si>
  <si>
    <t>Marion Local (OH)</t>
  </si>
  <si>
    <t>Mark Twain Middle School</t>
  </si>
  <si>
    <t>Markesan (WI)</t>
  </si>
  <si>
    <t>Markham (CN)</t>
  </si>
  <si>
    <t>Markham Brother Andre Catholic (CN)</t>
  </si>
  <si>
    <t>Marlette</t>
  </si>
  <si>
    <t>Marlette JHS</t>
  </si>
  <si>
    <t>Marquette</t>
  </si>
  <si>
    <t>Marquette School</t>
  </si>
  <si>
    <t>Marshall</t>
  </si>
  <si>
    <t>Marshall (WI)</t>
  </si>
  <si>
    <t>Marshall Academy</t>
  </si>
  <si>
    <t>Marshall Greene Middle School</t>
  </si>
  <si>
    <t>Marshall Middle School</t>
  </si>
  <si>
    <t>Marshfield (WI)</t>
  </si>
  <si>
    <t>Martin</t>
  </si>
  <si>
    <t>Martin Middle School</t>
  </si>
  <si>
    <t>Martins Ferry (OH)</t>
  </si>
  <si>
    <t>Martinsville (IL)</t>
  </si>
  <si>
    <t>Martinsville (IN)</t>
  </si>
  <si>
    <t>Marvin L Winans Academy Middle School</t>
  </si>
  <si>
    <t>Marysville</t>
  </si>
  <si>
    <t>Marysville Middle School</t>
  </si>
  <si>
    <t>Mason</t>
  </si>
  <si>
    <t>Mason (OH)</t>
  </si>
  <si>
    <t>Mason County Central</t>
  </si>
  <si>
    <t>Mason County Central Middle School</t>
  </si>
  <si>
    <t>Mason County Eastern</t>
  </si>
  <si>
    <t>Mason County Eastern JHS</t>
  </si>
  <si>
    <t>Mason Middle School</t>
  </si>
  <si>
    <t>Massillon Perry (OH)</t>
  </si>
  <si>
    <t>Massillon Tuslaw (OH)</t>
  </si>
  <si>
    <t>Massillon Washington (OH)</t>
  </si>
  <si>
    <t>Mather Middle School</t>
  </si>
  <si>
    <t>Mattawan</t>
  </si>
  <si>
    <t>Mattawan Middle School</t>
  </si>
  <si>
    <t>Maumee (OH)</t>
  </si>
  <si>
    <t>Mauston (WI)</t>
  </si>
  <si>
    <t>Maxfield Training Center</t>
  </si>
  <si>
    <t>Mayville</t>
  </si>
  <si>
    <t>Mayville (OH)</t>
  </si>
  <si>
    <t>Mayville (WI)</t>
  </si>
  <si>
    <t>Mayville Middle School</t>
  </si>
  <si>
    <t>Maywood Proviso East (IL)</t>
  </si>
  <si>
    <t>Mazomanie Wisconsin Heights (WI)</t>
  </si>
  <si>
    <t>Mc Bain Middle School</t>
  </si>
  <si>
    <t>Mc Comb (OH)</t>
  </si>
  <si>
    <t>Mc Michael Middle School</t>
  </si>
  <si>
    <t>Mc Pherson Middle School</t>
  </si>
  <si>
    <t>McBain</t>
  </si>
  <si>
    <t>McBain Northern Michigan Christian</t>
  </si>
  <si>
    <t>McBride Middle School</t>
  </si>
  <si>
    <t>McCamly Plaza</t>
  </si>
  <si>
    <t>McCollough/Unis School</t>
  </si>
  <si>
    <t>McCord Renaissance Middle School</t>
  </si>
  <si>
    <t>McGuffey Upper Scioto Valley (OH)</t>
  </si>
  <si>
    <t>Mckeesport (PA)</t>
  </si>
  <si>
    <t>McKinley Foundation Academy</t>
  </si>
  <si>
    <t>McNair Middle School</t>
  </si>
  <si>
    <t>Meachum JHS</t>
  </si>
  <si>
    <t>Meads Mill Middle School</t>
  </si>
  <si>
    <t>Medford (WI)</t>
  </si>
  <si>
    <t>Mellen (WI)</t>
  </si>
  <si>
    <t>Melrose Park Walther Lutheran (IL)</t>
  </si>
  <si>
    <t>Melvindale</t>
  </si>
  <si>
    <t>Melvindale Academy for Business &amp; Tech</t>
  </si>
  <si>
    <t>Memphis</t>
  </si>
  <si>
    <t>Memphis JHS</t>
  </si>
  <si>
    <t>Menasha (WI)</t>
  </si>
  <si>
    <t>Menasha St Mary Cathedral (WI)</t>
  </si>
  <si>
    <t>Mendel (IL)</t>
  </si>
  <si>
    <t>Mendon</t>
  </si>
  <si>
    <t>Mendon Middle School</t>
  </si>
  <si>
    <t>Menominee</t>
  </si>
  <si>
    <t>Menominee (WI)</t>
  </si>
  <si>
    <t>Menominee Indian (WI)</t>
  </si>
  <si>
    <t>Menominee JHS</t>
  </si>
  <si>
    <t>Menomonee Falls (WI)</t>
  </si>
  <si>
    <t>Mentor (OH)</t>
  </si>
  <si>
    <t>Mequon Homestead (WI)</t>
  </si>
  <si>
    <t>Mercersburg (PA)</t>
  </si>
  <si>
    <t>Meridian JHS</t>
  </si>
  <si>
    <t>Merrill</t>
  </si>
  <si>
    <t>Merrill (WI)</t>
  </si>
  <si>
    <t>Merrill Middle School</t>
  </si>
  <si>
    <t>Merrillville (IN)</t>
  </si>
  <si>
    <t>Merrillville Andrean (IN)</t>
  </si>
  <si>
    <t>Mesick</t>
  </si>
  <si>
    <t>Mesick JHS</t>
  </si>
  <si>
    <t>Metamora Evergreen (OH)</t>
  </si>
  <si>
    <t>MHSAA</t>
  </si>
  <si>
    <t>Miamisburg (OH)</t>
  </si>
  <si>
    <t>Michigan Center</t>
  </si>
  <si>
    <t>Michigan Center JHS</t>
  </si>
  <si>
    <t>Michigan City (IN)</t>
  </si>
  <si>
    <t>Michigan Math &amp; Science</t>
  </si>
  <si>
    <t>Michigan Math &amp; Science Academy 7/8</t>
  </si>
  <si>
    <t>Michigan School for the Deaf 7/8</t>
  </si>
  <si>
    <t>Michigan State University</t>
  </si>
  <si>
    <t>Michigan Technological University</t>
  </si>
  <si>
    <t>Michigantown Clinton Central (IN)</t>
  </si>
  <si>
    <t>Mid Peninsula JHS</t>
  </si>
  <si>
    <t>Middle School</t>
  </si>
  <si>
    <t>Middle School At Parkside</t>
  </si>
  <si>
    <t>Middlebury Heights Midpark (OH)</t>
  </si>
  <si>
    <t>Middlebury Northridge (IN)</t>
  </si>
  <si>
    <t>Middleton (WI)</t>
  </si>
  <si>
    <t>Middletown (OH)</t>
  </si>
  <si>
    <t>Middletown Shenandoah (IN)</t>
  </si>
  <si>
    <t>Middleville Thornapple Kellogg</t>
  </si>
  <si>
    <t>Midland</t>
  </si>
  <si>
    <t>Midland Bullock Creek</t>
  </si>
  <si>
    <t>Midland Christian</t>
  </si>
  <si>
    <t>Midland Community Tennis Ctr</t>
  </si>
  <si>
    <t>Midland Dow</t>
  </si>
  <si>
    <t>Midland Public Schools</t>
  </si>
  <si>
    <t>Midland Secondary School (CN)</t>
  </si>
  <si>
    <t>Milaca (MN)</t>
  </si>
  <si>
    <t>Milan</t>
  </si>
  <si>
    <t>Milan Edison (OH)</t>
  </si>
  <si>
    <t>Milan Middle School</t>
  </si>
  <si>
    <t>Milford</t>
  </si>
  <si>
    <t>Milford (OH)</t>
  </si>
  <si>
    <t>Mill Creek Middle School</t>
  </si>
  <si>
    <t>Millbury Lake (OH)</t>
  </si>
  <si>
    <t>Millennium Middle School</t>
  </si>
  <si>
    <t>Miller JHS</t>
  </si>
  <si>
    <t>Millington</t>
  </si>
  <si>
    <t>Millington JHS</t>
  </si>
  <si>
    <t>Milton (CN)</t>
  </si>
  <si>
    <t>Milwaukee Bay View (WI)</t>
  </si>
  <si>
    <t>Milwaukee Custer-Thomas Edison (WI)</t>
  </si>
  <si>
    <t>Milwaukee Hamilton (WI)</t>
  </si>
  <si>
    <t>Milwaukee Juneau (WI)</t>
  </si>
  <si>
    <t>Milwaukee King (WI)</t>
  </si>
  <si>
    <t>Milwaukee King Prep (WI)</t>
  </si>
  <si>
    <t>Milwaukee Lutheran (WI)</t>
  </si>
  <si>
    <t>Milwaukee Madison (WI)</t>
  </si>
  <si>
    <t>Milwaukee Malcolm X Academy (WI)</t>
  </si>
  <si>
    <t>Milwaukee Marquette University (WI)</t>
  </si>
  <si>
    <t>Milwaukee Marshall (WI)</t>
  </si>
  <si>
    <t>Milwaukee North (WI)</t>
  </si>
  <si>
    <t>Milwaukee Pius Xi (WI)</t>
  </si>
  <si>
    <t>Milwaukee Pulaski (WI)</t>
  </si>
  <si>
    <t>Milwaukee Riverside (WI)</t>
  </si>
  <si>
    <t>Milwaukee South (WI)</t>
  </si>
  <si>
    <t>Milwaukee Tech (WI)</t>
  </si>
  <si>
    <t>Milwaukee Thomas More (WI)</t>
  </si>
  <si>
    <t>Milwaukee Univ. School of Milwaukee (WI)</t>
  </si>
  <si>
    <t>Milwaukee Vincent (WI)</t>
  </si>
  <si>
    <t>Milwaukee Washington (WI)</t>
  </si>
  <si>
    <t>Milwood Middle School</t>
  </si>
  <si>
    <t>Minneapolis Wayzata (MN)</t>
  </si>
  <si>
    <t>Minnetonka Hopkins (MN)</t>
  </si>
  <si>
    <t>Minocqua Lakeland (WI)</t>
  </si>
  <si>
    <t>Minster (OH)</t>
  </si>
  <si>
    <t>Mio</t>
  </si>
  <si>
    <t>Mio Ausable Middle School</t>
  </si>
  <si>
    <t>Mischicot (WI)</t>
  </si>
  <si>
    <t>Mishawaka (IN)</t>
  </si>
  <si>
    <t>Mishawaka Marian (IN)</t>
  </si>
  <si>
    <t>Mishawaka Penn (IN)</t>
  </si>
  <si>
    <t>Mission Viejo (CA)</t>
  </si>
  <si>
    <t>Mogadore (OH)</t>
  </si>
  <si>
    <t>Mohawk Keweenaw</t>
  </si>
  <si>
    <t>Moline (IL)</t>
  </si>
  <si>
    <t>Moline Christian Middle School</t>
  </si>
  <si>
    <t>Moline East Moline (IL)</t>
  </si>
  <si>
    <t>Mona Shores Middle School</t>
  </si>
  <si>
    <t>Monon North White (IN)</t>
  </si>
  <si>
    <t>Monroe</t>
  </si>
  <si>
    <t>Monroe (WI)</t>
  </si>
  <si>
    <t>Monroe County Community College</t>
  </si>
  <si>
    <t>Monroe Jefferson</t>
  </si>
  <si>
    <t>Monroe Meadow Montessori</t>
  </si>
  <si>
    <t>Monroe Meadow Montessori MS</t>
  </si>
  <si>
    <t>Monroe Middle School</t>
  </si>
  <si>
    <t>Monroe St Mary Catholic Central</t>
  </si>
  <si>
    <t>Monroeville (OH)</t>
  </si>
  <si>
    <t>Monroeville Gateway (PA)</t>
  </si>
  <si>
    <t>Montabella Middle School</t>
  </si>
  <si>
    <t>Montague</t>
  </si>
  <si>
    <t>Montessori Academy at Henry C Morton School</t>
  </si>
  <si>
    <t>Monticello (WI)</t>
  </si>
  <si>
    <t>Monticello Twin Lakes (IN)</t>
  </si>
  <si>
    <t>Montpelier (OH)</t>
  </si>
  <si>
    <t>Montrose</t>
  </si>
  <si>
    <t>Montrose Kuehn-Haven Middle School</t>
  </si>
  <si>
    <t>Moorhead (MN)</t>
  </si>
  <si>
    <t>Moose Lake (MN)</t>
  </si>
  <si>
    <t>Mooseheart (IL)</t>
  </si>
  <si>
    <t>Mora (MN)</t>
  </si>
  <si>
    <t>Morenci</t>
  </si>
  <si>
    <t>Morenci Middle School</t>
  </si>
  <si>
    <t>Morey Charter School</t>
  </si>
  <si>
    <t>Morley Stanwood Middle School</t>
  </si>
  <si>
    <t>Morley-Stanwood</t>
  </si>
  <si>
    <t>Morocco North Newton (IN)</t>
  </si>
  <si>
    <t>Morrice</t>
  </si>
  <si>
    <t>Morrice JHS</t>
  </si>
  <si>
    <t>Morris (IL)</t>
  </si>
  <si>
    <t>Mosinee (WI)</t>
  </si>
  <si>
    <t>Most Holy Trinity JHS</t>
  </si>
  <si>
    <t>Mound Westonka (MN)</t>
  </si>
  <si>
    <t>Mt Calvary Lutheran School</t>
  </si>
  <si>
    <t>Mt Calvary St Lawrence Seminary (WI)</t>
  </si>
  <si>
    <t>Mt Clemens</t>
  </si>
  <si>
    <t>Mt Clemens Middle School</t>
  </si>
  <si>
    <t>Mt Clemens River Of Life Christian</t>
  </si>
  <si>
    <t>Mt Morris</t>
  </si>
  <si>
    <t>Mt Morris JHS</t>
  </si>
  <si>
    <t>Mt Pleasant</t>
  </si>
  <si>
    <t>Mt Pleasant Baptist</t>
  </si>
  <si>
    <t>Mt Pleasant Baptist Academy</t>
  </si>
  <si>
    <t>Mt Pleasant Sacred Heart</t>
  </si>
  <si>
    <t>Mt Zion Christian</t>
  </si>
  <si>
    <t>Muir Middle School</t>
  </si>
  <si>
    <t>Mukwonago (WI)</t>
  </si>
  <si>
    <t>Munger Middle School</t>
  </si>
  <si>
    <t>Munising</t>
  </si>
  <si>
    <t>Munising Baptist MS</t>
  </si>
  <si>
    <t>Munn Middle School</t>
  </si>
  <si>
    <t>Munster (IN)</t>
  </si>
  <si>
    <t>Murphy Middle School</t>
  </si>
  <si>
    <t>Muskego (WI)</t>
  </si>
  <si>
    <t>Muskegon</t>
  </si>
  <si>
    <t>Muskegon Catholic Central</t>
  </si>
  <si>
    <t>Muskegon Catholic Central Middle School</t>
  </si>
  <si>
    <t>Muskegon Christian School</t>
  </si>
  <si>
    <t>Muskegon Community College</t>
  </si>
  <si>
    <t>Muskegon Heights</t>
  </si>
  <si>
    <t>Muskegon Heights Academy</t>
  </si>
  <si>
    <t>Muskegon Heights Academy 7/8</t>
  </si>
  <si>
    <t>Muskegon Heights Middle School</t>
  </si>
  <si>
    <t>Muskegon Mona Shores</t>
  </si>
  <si>
    <t>Muskegon Oakridge</t>
  </si>
  <si>
    <t>Muskegon Orchard View</t>
  </si>
  <si>
    <t>Muskegon Reeths-Puffer</t>
  </si>
  <si>
    <t>Muskegon Training &amp; Education Center</t>
  </si>
  <si>
    <t>Muskegon Tri Valley</t>
  </si>
  <si>
    <t>Muskegon Way Point</t>
  </si>
  <si>
    <t>Muskegon Way Point 7/8</t>
  </si>
  <si>
    <t>Muskegon Western Michigan Christian</t>
  </si>
  <si>
    <t>Naperville Central (IL)</t>
  </si>
  <si>
    <t>Naperville Neuqua Valley (IL)</t>
  </si>
  <si>
    <t>Naperville North (IL)</t>
  </si>
  <si>
    <t>Napoleon</t>
  </si>
  <si>
    <t>Napoleon (OH)</t>
  </si>
  <si>
    <t>Napoleon Middle School</t>
  </si>
  <si>
    <t>Nappanee Northwood (IN)</t>
  </si>
  <si>
    <t>NBC Middle School</t>
  </si>
  <si>
    <t>Necedah (WI)</t>
  </si>
  <si>
    <t>Neenah St. Mary Central (WI)</t>
  </si>
  <si>
    <t>Negaunee</t>
  </si>
  <si>
    <t>Negaunee Middle School</t>
  </si>
  <si>
    <t>Neillsville (WI)</t>
  </si>
  <si>
    <t>Nekoosa (WI)</t>
  </si>
  <si>
    <t>Nelson (CN)</t>
  </si>
  <si>
    <t>Nelson JHS</t>
  </si>
  <si>
    <t>New Baltimore Anchor Bay</t>
  </si>
  <si>
    <t>New Berlin Eisenhower (WI)</t>
  </si>
  <si>
    <t>New Boston Huron</t>
  </si>
  <si>
    <t>New Bremen (OH)</t>
  </si>
  <si>
    <t>New Buffalo</t>
  </si>
  <si>
    <t>New Buffalo Middle School</t>
  </si>
  <si>
    <t>New Carlisle Tecumseh (OH)</t>
  </si>
  <si>
    <t>New Covenant Christian 7/8</t>
  </si>
  <si>
    <t>New Era Christian School</t>
  </si>
  <si>
    <t>New Haven</t>
  </si>
  <si>
    <t>New Haven Merritt</t>
  </si>
  <si>
    <t>New Haven Merritt Acad</t>
  </si>
  <si>
    <t>New Haven Middle School</t>
  </si>
  <si>
    <t>New Holstein (WI)</t>
  </si>
  <si>
    <t>New Hope Cooper (MN)</t>
  </si>
  <si>
    <t>New Lennox Providence Catholic (IL)</t>
  </si>
  <si>
    <t>New Lenox Lincoln Way West (IL)</t>
  </si>
  <si>
    <t>New Life Christian Academy</t>
  </si>
  <si>
    <t>New London (OH)</t>
  </si>
  <si>
    <t>New London (WI)</t>
  </si>
  <si>
    <t>New Lothrop</t>
  </si>
  <si>
    <t>New Lothrop JHS</t>
  </si>
  <si>
    <t>New Market Huron Heights (CN)</t>
  </si>
  <si>
    <t>New MS Academy-East</t>
  </si>
  <si>
    <t>New Prairie (IN)</t>
  </si>
  <si>
    <t>New Wilmington (PA)</t>
  </si>
  <si>
    <t>Newark (OH)</t>
  </si>
  <si>
    <t>Newaygo</t>
  </si>
  <si>
    <t>Newaygo Middle School</t>
  </si>
  <si>
    <t>Newberry</t>
  </si>
  <si>
    <t>Newberry Middle School</t>
  </si>
  <si>
    <t>Newburgh Castle (IN)</t>
  </si>
  <si>
    <t>Newbury (OH)</t>
  </si>
  <si>
    <t>Newhall Middle School</t>
  </si>
  <si>
    <t>Newport Lutheran South</t>
  </si>
  <si>
    <t>Niagara Northern Elite (WI)</t>
  </si>
  <si>
    <t>Niantic Sangamon Valley (IL)</t>
  </si>
  <si>
    <t>Nichols Middle School</t>
  </si>
  <si>
    <t>Niles</t>
  </si>
  <si>
    <t>Niles Brandywine</t>
  </si>
  <si>
    <t>Niles Mc Kinley (OH)</t>
  </si>
  <si>
    <t>Niles Notre Dame (IL)</t>
  </si>
  <si>
    <t>No Michigan Christian Academy</t>
  </si>
  <si>
    <t>Noble School</t>
  </si>
  <si>
    <t>Nolan Middle School</t>
  </si>
  <si>
    <t>Normal Community (IL)</t>
  </si>
  <si>
    <t>Normal Community West (IL)</t>
  </si>
  <si>
    <t>Norridge Ridgewood (IL)</t>
  </si>
  <si>
    <t>North Adams-Jerome</t>
  </si>
  <si>
    <t>North Adams-Jerome JHS</t>
  </si>
  <si>
    <t>North Baltimore (OH)</t>
  </si>
  <si>
    <t>North Bay Chippewa (CN)</t>
  </si>
  <si>
    <t>North Bay Scottard Hall (CN)</t>
  </si>
  <si>
    <t>North Bay West Ferris (CN)</t>
  </si>
  <si>
    <t>North Branch</t>
  </si>
  <si>
    <t>North Branch (MN)</t>
  </si>
  <si>
    <t>North Branch Middle School</t>
  </si>
  <si>
    <t>North Branch Wesleyan</t>
  </si>
  <si>
    <t>North Canton Hoover (OH)</t>
  </si>
  <si>
    <t>North Central Academy</t>
  </si>
  <si>
    <t>North Central Academy 7/8</t>
  </si>
  <si>
    <t>North Central Area JHS</t>
  </si>
  <si>
    <t>North Central Michigan College</t>
  </si>
  <si>
    <t>North Christian School</t>
  </si>
  <si>
    <t>North Dickinson JHS</t>
  </si>
  <si>
    <t>North Farmington</t>
  </si>
  <si>
    <t>North Hills Classical Academy</t>
  </si>
  <si>
    <t>North Huron Middle School</t>
  </si>
  <si>
    <t>North Judson San Pierre (IN)</t>
  </si>
  <si>
    <t>North Middle School</t>
  </si>
  <si>
    <t>North Muskegon</t>
  </si>
  <si>
    <t>North Muskegon Middle School</t>
  </si>
  <si>
    <t>North Newton (IN)</t>
  </si>
  <si>
    <t>North Olmsted (OH)</t>
  </si>
  <si>
    <t>North Park Montessori</t>
  </si>
  <si>
    <t>North Ridgeville (OH)</t>
  </si>
  <si>
    <t>North Rockford Middle School</t>
  </si>
  <si>
    <t>North Star Academy 7th/8th</t>
  </si>
  <si>
    <t xml:space="preserve">North Star Academy HS </t>
  </si>
  <si>
    <t>North York Chaminade (CN)</t>
  </si>
  <si>
    <t>Northeast Middle School</t>
  </si>
  <si>
    <t>Northern Foundation Academy</t>
  </si>
  <si>
    <t>Northern Michigan Christian JHS</t>
  </si>
  <si>
    <t>Northern Michigan University</t>
  </si>
  <si>
    <t>Northpointe Middle School</t>
  </si>
  <si>
    <t>Northport</t>
  </si>
  <si>
    <t>Northport Middle School</t>
  </si>
  <si>
    <t>Northview Crossroads Middle School</t>
  </si>
  <si>
    <t>Northville</t>
  </si>
  <si>
    <t>Northwest Academy JHS</t>
  </si>
  <si>
    <t>Northwestern JHS</t>
  </si>
  <si>
    <t>Northwestern-Edison</t>
  </si>
  <si>
    <t>Northwood (OH)</t>
  </si>
  <si>
    <t>Northwood (WI)</t>
  </si>
  <si>
    <t>Norup School</t>
  </si>
  <si>
    <t>Norwalk St Paul (OH)</t>
  </si>
  <si>
    <t>Norway</t>
  </si>
  <si>
    <t>Nottawa Community School</t>
  </si>
  <si>
    <t>Nouvel Catholic Central Elementary 7th/8th</t>
  </si>
  <si>
    <t>Novi</t>
  </si>
  <si>
    <t>Novi Franklin Road Christian</t>
  </si>
  <si>
    <t>Novi Middle School</t>
  </si>
  <si>
    <t>Nurnberger Middle School</t>
  </si>
  <si>
    <t>Oak Harbor (OH)</t>
  </si>
  <si>
    <t>Oak Lawn Richards (IL)</t>
  </si>
  <si>
    <t>Oak Park</t>
  </si>
  <si>
    <t>Oak Park Academy of Michigan</t>
  </si>
  <si>
    <t>Oak Park Fenwick (IL)</t>
  </si>
  <si>
    <t>Oak Park Preperatory Academy</t>
  </si>
  <si>
    <t>Oak Park-River Forest (IL)</t>
  </si>
  <si>
    <t>Oak Valley Middle School</t>
  </si>
  <si>
    <t>Oakfield (WI)</t>
  </si>
  <si>
    <t>Oakfield Baptist Academy</t>
  </si>
  <si>
    <t>Oakland Christian School</t>
  </si>
  <si>
    <t>Oakland Community College</t>
  </si>
  <si>
    <t>Oakland University</t>
  </si>
  <si>
    <t>Oakridge Middle School</t>
  </si>
  <si>
    <t>Oakview Middle School</t>
  </si>
  <si>
    <t>Oakville Abbey Park (CN)</t>
  </si>
  <si>
    <t>Oakville St Thomas Aquinas (CN)</t>
  </si>
  <si>
    <t>Oakville Trafalgar (CN)</t>
  </si>
  <si>
    <t>Oakwood Middle School</t>
  </si>
  <si>
    <t>Oberlin (OH)</t>
  </si>
  <si>
    <t>Oberlin Firelands (OH)</t>
  </si>
  <si>
    <t>Oconomowoc (WI)</t>
  </si>
  <si>
    <t>Oconto (WI)</t>
  </si>
  <si>
    <t>Oconto Falls (WI)</t>
  </si>
  <si>
    <t>Ogemaw Heights</t>
  </si>
  <si>
    <t>OJ DeJonge JHS</t>
  </si>
  <si>
    <t>Ojibwe Charter HS</t>
  </si>
  <si>
    <t>Ojibwe Charter School</t>
  </si>
  <si>
    <t>Okemos</t>
  </si>
  <si>
    <t>OL Smith Middle School</t>
  </si>
  <si>
    <t>Old Redford Middle School</t>
  </si>
  <si>
    <t>Olivet</t>
  </si>
  <si>
    <t>Olivet College</t>
  </si>
  <si>
    <t>Olivet Middle School</t>
  </si>
  <si>
    <t>Olmsted Falls (OH)</t>
  </si>
  <si>
    <t>Onalaksa (WI)</t>
  </si>
  <si>
    <t>Onalaska Luther (WI)</t>
  </si>
  <si>
    <t>Onaway</t>
  </si>
  <si>
    <t>Onaway Middle School</t>
  </si>
  <si>
    <t>Oneida Nation (WI)</t>
  </si>
  <si>
    <t>Onekama</t>
  </si>
  <si>
    <t>Onekama Middle School</t>
  </si>
  <si>
    <t>Onsted</t>
  </si>
  <si>
    <t>Onsted Middle School</t>
  </si>
  <si>
    <t>Ontario (OH)</t>
  </si>
  <si>
    <t>Ontatio Blenheim (CN)</t>
  </si>
  <si>
    <t>Ontonagon</t>
  </si>
  <si>
    <t>Ontonagon Area 7/8</t>
  </si>
  <si>
    <t>oos1</t>
  </si>
  <si>
    <t>OOS2</t>
  </si>
  <si>
    <t>oos2</t>
  </si>
  <si>
    <t>oos3</t>
  </si>
  <si>
    <t>oos4</t>
  </si>
  <si>
    <t>Oostburg (WI)</t>
  </si>
  <si>
    <t>Open League</t>
  </si>
  <si>
    <t>Orchard Lake Middle School</t>
  </si>
  <si>
    <t>Orchard Lake St Mary's</t>
  </si>
  <si>
    <t>Orchard View Middle School</t>
  </si>
  <si>
    <t>Oregon Cardinal Stritch (OH)</t>
  </si>
  <si>
    <t>Oregon Clay (OH)</t>
  </si>
  <si>
    <t>Orillia Park St Collegiate (CN)</t>
  </si>
  <si>
    <t>Orrville (OH)</t>
  </si>
  <si>
    <t>Ortonville-Brandon</t>
  </si>
  <si>
    <t>Orwell Grand Valley (OH)</t>
  </si>
  <si>
    <t>Osceola (WI)</t>
  </si>
  <si>
    <t>Oscoda</t>
  </si>
  <si>
    <t>Oscoda School 7/8</t>
  </si>
  <si>
    <t>Oshkosh Christian (WI)</t>
  </si>
  <si>
    <t>Oshkosh Lourdes (WI)</t>
  </si>
  <si>
    <t>Osseo-Fairchild (WI)</t>
  </si>
  <si>
    <t>Otisville LakeVille Memorial</t>
  </si>
  <si>
    <t>Otsego</t>
  </si>
  <si>
    <t>Otsego Baptist</t>
  </si>
  <si>
    <t>Otsego Baptist Academy JHS</t>
  </si>
  <si>
    <t>Otsego Middle School</t>
  </si>
  <si>
    <t>Ottawa Glandorf (OH)</t>
  </si>
  <si>
    <t>Ottawa Lake Whiteford</t>
  </si>
  <si>
    <t>Ottawa Montessori</t>
  </si>
  <si>
    <t>Otto Middle School</t>
  </si>
  <si>
    <t>Our Lady Of Lake Huron</t>
  </si>
  <si>
    <t>Our Lady Of The Lake JHS</t>
  </si>
  <si>
    <t>Our Lady Of The Lake School</t>
  </si>
  <si>
    <t>Ovid JHS</t>
  </si>
  <si>
    <t>Ovid-Elsie</t>
  </si>
  <si>
    <t>Ovid-Elsie Middle School</t>
  </si>
  <si>
    <t>OW Best Middle School</t>
  </si>
  <si>
    <t>Owendale-Gagetown</t>
  </si>
  <si>
    <t>Owendale-Gagetown JHS</t>
  </si>
  <si>
    <t>Owens JHS</t>
  </si>
  <si>
    <t>Owen-Withee (WI)</t>
  </si>
  <si>
    <t>Owosso</t>
  </si>
  <si>
    <t>Owosso Middle School</t>
  </si>
  <si>
    <t>Oxfod Talawanda (OH)</t>
  </si>
  <si>
    <t>Oxford</t>
  </si>
  <si>
    <t>Oxford Middle School</t>
  </si>
  <si>
    <t>Page Middle School</t>
  </si>
  <si>
    <t>Painesdale-Jeffers</t>
  </si>
  <si>
    <t>Painesville Riverside (OH)</t>
  </si>
  <si>
    <t>Palatine (IL)</t>
  </si>
  <si>
    <t>Palmyra-Eagle (WI)</t>
  </si>
  <si>
    <t>Palos Heights Chicago Christian (IL)</t>
  </si>
  <si>
    <t>Pansophia Academy</t>
  </si>
  <si>
    <t>Paradise Whitefish Township</t>
  </si>
  <si>
    <t>Parcells Middle School</t>
  </si>
  <si>
    <t>Parchment</t>
  </si>
  <si>
    <t>Parchment Middle School</t>
  </si>
  <si>
    <t>Park Falls (WI)</t>
  </si>
  <si>
    <t>Park Forest Rich East (IL)</t>
  </si>
  <si>
    <t>Park Middle School</t>
  </si>
  <si>
    <t>Parker Middle School</t>
  </si>
  <si>
    <t>Parma Heights Holy Name (OH)</t>
  </si>
  <si>
    <t>Parma Normandy (OH)</t>
  </si>
  <si>
    <t>Parma Padua Franciscan (OH)</t>
  </si>
  <si>
    <t>Parma Western</t>
  </si>
  <si>
    <t>Pathfinder</t>
  </si>
  <si>
    <t>Pathfinder School</t>
  </si>
  <si>
    <t>Patrick Henry Middle School</t>
  </si>
  <si>
    <t>Pattengill Middle School</t>
  </si>
  <si>
    <t>Paul Robeson</t>
  </si>
  <si>
    <t>Paulding (OH)</t>
  </si>
  <si>
    <t>Paw Paw</t>
  </si>
  <si>
    <t>Paw Paw Middle School</t>
  </si>
  <si>
    <t>Peck</t>
  </si>
  <si>
    <t>Peck JHS</t>
  </si>
  <si>
    <t>Pelham Middle School</t>
  </si>
  <si>
    <t>Pellston</t>
  </si>
  <si>
    <t>Pellston Middle School</t>
  </si>
  <si>
    <t>Pemberville Eastwood (OH)</t>
  </si>
  <si>
    <t>Penetang (CN)</t>
  </si>
  <si>
    <t>Pennfield Middle School</t>
  </si>
  <si>
    <t>Pentecostal Christian Academy</t>
  </si>
  <si>
    <t>Pentwater</t>
  </si>
  <si>
    <t>Pentwater Middle School</t>
  </si>
  <si>
    <t>Perry</t>
  </si>
  <si>
    <t>Perry Middle School</t>
  </si>
  <si>
    <t>Perrysburg (OH)</t>
  </si>
  <si>
    <t>Peshtigo (WI)</t>
  </si>
  <si>
    <t>Petersburg-Summerfield</t>
  </si>
  <si>
    <t>Peterson Warren Academy</t>
  </si>
  <si>
    <t>Peterson-Warren Academy</t>
  </si>
  <si>
    <t>Petoskey</t>
  </si>
  <si>
    <t>Petoskey Middle School</t>
  </si>
  <si>
    <t>Petrolia Lambton Central Collegiate (CN)</t>
  </si>
  <si>
    <t>Pewamo-Westphalia</t>
  </si>
  <si>
    <t>Pewamo-Westphalia Middle School</t>
  </si>
  <si>
    <t>Pewaukee (WI)</t>
  </si>
  <si>
    <t>Phelps (WI)</t>
  </si>
  <si>
    <t>Phillips (WI)</t>
  </si>
  <si>
    <t>Phoenix Middle School</t>
  </si>
  <si>
    <t>Pickford</t>
  </si>
  <si>
    <t>Pickford JHS</t>
  </si>
  <si>
    <t>Pierce Middle School</t>
  </si>
  <si>
    <t>Pigeon Laker JHS</t>
  </si>
  <si>
    <t>Pinckney</t>
  </si>
  <si>
    <t>Pinconning</t>
  </si>
  <si>
    <t>Pinconning Middle School</t>
  </si>
  <si>
    <t>Pinconning St Michael's</t>
  </si>
  <si>
    <t>Pine River Middle School</t>
  </si>
  <si>
    <t>Pinewood Middle School</t>
  </si>
  <si>
    <t>Pioneer Middle School</t>
  </si>
  <si>
    <t>Piqua (OH)</t>
  </si>
  <si>
    <t>Pittsburgh Central Catholic (PA)</t>
  </si>
  <si>
    <t>Pittsburgh Fox Chapel (PA)</t>
  </si>
  <si>
    <t>Pittsburgh North Hills (PA)</t>
  </si>
  <si>
    <t>Pittsburgh Peabody (PA)</t>
  </si>
  <si>
    <t>Pittsburgh Penn Hills (PA)</t>
  </si>
  <si>
    <t>Pittsburgh Plum (PA)</t>
  </si>
  <si>
    <t>Pittsburgh Shady Side Academy (PA)</t>
  </si>
  <si>
    <t>Pittsburgh United Military Academy (PA)</t>
  </si>
  <si>
    <t>Pittsburgh Woodland Hills (PA)</t>
  </si>
  <si>
    <t>Pittsford</t>
  </si>
  <si>
    <t>Pittsford Middle School</t>
  </si>
  <si>
    <t>Plainfield (IN)</t>
  </si>
  <si>
    <t>Plainfield Tri-County (WI)</t>
  </si>
  <si>
    <t>Plainwell</t>
  </si>
  <si>
    <t>Plainwell Middle School</t>
  </si>
  <si>
    <t>Plano (IL)</t>
  </si>
  <si>
    <t>Platteville (WI)</t>
  </si>
  <si>
    <t>Plymouth</t>
  </si>
  <si>
    <t>Plymouth (IN)</t>
  </si>
  <si>
    <t>Plymouth (OH)</t>
  </si>
  <si>
    <t>Plymouth (WI)</t>
  </si>
  <si>
    <t>Plymouth Christian</t>
  </si>
  <si>
    <t>Plymouth Robbinsdale Armstrong (MN)</t>
  </si>
  <si>
    <t>Poland Seminary (OH)</t>
  </si>
  <si>
    <t>Pontiac</t>
  </si>
  <si>
    <t>Pontiac Academy for Excellence</t>
  </si>
  <si>
    <t>Pontiac Central</t>
  </si>
  <si>
    <t>Pontiac Middle School</t>
  </si>
  <si>
    <t>Pontiac Northern</t>
  </si>
  <si>
    <t>Pontiac Notre Dame Prep</t>
  </si>
  <si>
    <t>Port Edwards (WI)</t>
  </si>
  <si>
    <t>Port Hope</t>
  </si>
  <si>
    <t>Port Hope JHS</t>
  </si>
  <si>
    <t>Port Huron</t>
  </si>
  <si>
    <t>Port Huron Northern</t>
  </si>
  <si>
    <t>Port Huron Schools</t>
  </si>
  <si>
    <t>Port Washington (WI)</t>
  </si>
  <si>
    <t>Port Wing South Shore (WI)</t>
  </si>
  <si>
    <t>Portage (IN)</t>
  </si>
  <si>
    <t>Portage (WI)</t>
  </si>
  <si>
    <t>Portage Central</t>
  </si>
  <si>
    <t>Portage Central Middle School</t>
  </si>
  <si>
    <t>Portage First Assembly Christian</t>
  </si>
  <si>
    <t>Portage North Middle School</t>
  </si>
  <si>
    <t>Portage Northern</t>
  </si>
  <si>
    <t>Portage West Middle School</t>
  </si>
  <si>
    <t>Portland</t>
  </si>
  <si>
    <t>Portland Jay County (IN)</t>
  </si>
  <si>
    <t>Portland Middle School</t>
  </si>
  <si>
    <t>Portland St Patrick</t>
  </si>
  <si>
    <t>Portsmouth Sciotoville (OH)</t>
  </si>
  <si>
    <t>Posen</t>
  </si>
  <si>
    <t>Posen JHS</t>
  </si>
  <si>
    <t>Post Middle School</t>
  </si>
  <si>
    <t>Potterville</t>
  </si>
  <si>
    <t>Potterville Middle School</t>
  </si>
  <si>
    <t>Powell Middle School</t>
  </si>
  <si>
    <t>Powell Township School</t>
  </si>
  <si>
    <t>Power Middle School</t>
  </si>
  <si>
    <t>Powers North Central</t>
  </si>
  <si>
    <t>Poynette (WI)</t>
  </si>
  <si>
    <t>Prairie DuChien (WI)</t>
  </si>
  <si>
    <t>Prentice (WI)</t>
  </si>
  <si>
    <t>Princeton (WI)</t>
  </si>
  <si>
    <t>Proctorville Fairland (OH)</t>
  </si>
  <si>
    <t>Pulaski (WI)</t>
  </si>
  <si>
    <t>Pulaski JHS</t>
  </si>
  <si>
    <t>Quincy</t>
  </si>
  <si>
    <t>Quincy (IL)</t>
  </si>
  <si>
    <t>Quincy Middle School</t>
  </si>
  <si>
    <t>R W Kidder Middle School</t>
  </si>
  <si>
    <t>Racine Case (WI)</t>
  </si>
  <si>
    <t>Racine Horlick (WI)</t>
  </si>
  <si>
    <t>Racine Lutheran (WI)</t>
  </si>
  <si>
    <t>Racine Park (WI)</t>
  </si>
  <si>
    <t>Racine St Catherine's (WI)</t>
  </si>
  <si>
    <t>Randolph (WI)</t>
  </si>
  <si>
    <t>Randolph Technical HS</t>
  </si>
  <si>
    <t>Random Lake (WI)</t>
  </si>
  <si>
    <t>Rantoul (IL)</t>
  </si>
  <si>
    <t>Rapid River</t>
  </si>
  <si>
    <t>Rapid River JHS</t>
  </si>
  <si>
    <t>Ravenna</t>
  </si>
  <si>
    <t>Ravenna Middle School</t>
  </si>
  <si>
    <t>Ray Austin Catholic</t>
  </si>
  <si>
    <t>Rayland Buckeye Local (OH)</t>
  </si>
  <si>
    <t>Reading</t>
  </si>
  <si>
    <t>Redford Bishop Borgess</t>
  </si>
  <si>
    <t>Redford Covenant</t>
  </si>
  <si>
    <t>Redford Covenant (OH)</t>
  </si>
  <si>
    <t>Redford Michigan Technical</t>
  </si>
  <si>
    <t>Redford St Katherine</t>
  </si>
  <si>
    <t>Redford Thurston</t>
  </si>
  <si>
    <t>Redford Union</t>
  </si>
  <si>
    <t>Redford Washington</t>
  </si>
  <si>
    <t>Reed City</t>
  </si>
  <si>
    <t>Reed City Middle School</t>
  </si>
  <si>
    <t>Reed Middle School</t>
  </si>
  <si>
    <t>Reedsville (WI)</t>
  </si>
  <si>
    <t>Reese</t>
  </si>
  <si>
    <t>Reese Middle School</t>
  </si>
  <si>
    <t>Reeths-Puffer Middle School</t>
  </si>
  <si>
    <t>Remus Chippewa Hills</t>
  </si>
  <si>
    <t>Remus Robinson Middle School</t>
  </si>
  <si>
    <t>Renaissance PS Academy</t>
  </si>
  <si>
    <t>Renton JHS</t>
  </si>
  <si>
    <t>Republic-Michigamme</t>
  </si>
  <si>
    <t>Republic-Michigamme Middle School</t>
  </si>
  <si>
    <t>Resurrection JHS</t>
  </si>
  <si>
    <t>Reuther Middle School</t>
  </si>
  <si>
    <t>Reynoldsburg (OH)</t>
  </si>
  <si>
    <t>Rhinelander (WI)</t>
  </si>
  <si>
    <t>Rib Lake-Prentice (WI)</t>
  </si>
  <si>
    <t>Rice Lake (WI)</t>
  </si>
  <si>
    <t>Richards Middle School</t>
  </si>
  <si>
    <t>Richfield (MN)</t>
  </si>
  <si>
    <t>Richland Center (WI)</t>
  </si>
  <si>
    <t>Richland Gull Lake</t>
  </si>
  <si>
    <t>Richland Gull Lake Middle School</t>
  </si>
  <si>
    <t>Richmond</t>
  </si>
  <si>
    <t>Richmond Middle School</t>
  </si>
  <si>
    <t>Richton Park Rich South (IL)</t>
  </si>
  <si>
    <t>Riley Middle School</t>
  </si>
  <si>
    <t>Riley Street Middle School</t>
  </si>
  <si>
    <t>Ring Lardner Middle School</t>
  </si>
  <si>
    <t>Rio (WI)</t>
  </si>
  <si>
    <t>Ripon (WI)</t>
  </si>
  <si>
    <t>Rittmueller Middle School</t>
  </si>
  <si>
    <t>River Falls (WI)</t>
  </si>
  <si>
    <t>River Grove Holy Cross (IL)</t>
  </si>
  <si>
    <t>River of Life Christian School</t>
  </si>
  <si>
    <t>River Rouge</t>
  </si>
  <si>
    <t>River Rouge Sabbath School</t>
  </si>
  <si>
    <t>River Valley (WI)</t>
  </si>
  <si>
    <t>River Valley Middle School</t>
  </si>
  <si>
    <t>Riverside Academy-West</t>
  </si>
  <si>
    <t>Riverside Middle School</t>
  </si>
  <si>
    <t>Riverside Stebbins (OH)</t>
  </si>
  <si>
    <t>Riverview</t>
  </si>
  <si>
    <t>Riverview Gabriel Richard</t>
  </si>
  <si>
    <t>Robbinsdale Cooper (MN)</t>
  </si>
  <si>
    <t>Robichaud JHS</t>
  </si>
  <si>
    <t>Robinson (CN)</t>
  </si>
  <si>
    <t>Rochester</t>
  </si>
  <si>
    <t>Rochester Adams</t>
  </si>
  <si>
    <t>Rochester Aquinas Institute (NY)</t>
  </si>
  <si>
    <t>Rochester Community Schools</t>
  </si>
  <si>
    <t>Rochester Hills Lutheran Northwest</t>
  </si>
  <si>
    <t>Rochester Hills Stoney Creek</t>
  </si>
  <si>
    <t>Rochester Webster (NY)</t>
  </si>
  <si>
    <t>Rochester-John Marshall (MN)</t>
  </si>
  <si>
    <t>Rock Island (IL)</t>
  </si>
  <si>
    <t>Rock Island Alleman (IL)</t>
  </si>
  <si>
    <t>Rock Mid Peninsula</t>
  </si>
  <si>
    <t>Rockand Christian Life (IL)</t>
  </si>
  <si>
    <t>Rockford</t>
  </si>
  <si>
    <t>Rockford Christian Life (IL)</t>
  </si>
  <si>
    <t>Rockford Lutheran (IL)</t>
  </si>
  <si>
    <t>Rockford Oakfield Baptist</t>
  </si>
  <si>
    <t>Rockford Parkway (OH)</t>
  </si>
  <si>
    <t>Roeper JHS</t>
  </si>
  <si>
    <t>Rogers (IN)</t>
  </si>
  <si>
    <t>Rogers City</t>
  </si>
  <si>
    <t>Rolland-Warner Campus 7th</t>
  </si>
  <si>
    <t>Romeo</t>
  </si>
  <si>
    <t>Romeo Middle School</t>
  </si>
  <si>
    <t>Romulus</t>
  </si>
  <si>
    <t>Romulus Middle School</t>
  </si>
  <si>
    <t>Romulus Summit Academy</t>
  </si>
  <si>
    <t>Romulus Summit Academy MS</t>
  </si>
  <si>
    <t>Ron Nagy</t>
  </si>
  <si>
    <t>Roosevelt Middle School</t>
  </si>
  <si>
    <t>Rosa Parks School</t>
  </si>
  <si>
    <t>Roscommon</t>
  </si>
  <si>
    <t>Roscommon Middle School</t>
  </si>
  <si>
    <t>Rose City Middle School</t>
  </si>
  <si>
    <t>Rosendale Laconia (WI)</t>
  </si>
  <si>
    <t>Roseville</t>
  </si>
  <si>
    <t>Roseville (MN)</t>
  </si>
  <si>
    <t>Roseville Calvary Christian</t>
  </si>
  <si>
    <t>Roseville MS</t>
  </si>
  <si>
    <t>Rosholt (WI)</t>
  </si>
  <si>
    <t>Ross Beatty JHS</t>
  </si>
  <si>
    <t>Rossford (OH)</t>
  </si>
  <si>
    <t>Round Lake (IL)</t>
  </si>
  <si>
    <t>Royal Center Pioneer (IN)</t>
  </si>
  <si>
    <t>Royal Oak</t>
  </si>
  <si>
    <t>Royal Oak Dondero</t>
  </si>
  <si>
    <t>Royal Oak Middle School</t>
  </si>
  <si>
    <t>Royal Oak Shrine Catholic</t>
  </si>
  <si>
    <t>Ruben Daniels Middle School</t>
  </si>
  <si>
    <t>Ruddiman Middle School</t>
  </si>
  <si>
    <t>Rudolf Steiner School</t>
  </si>
  <si>
    <t>Rudyard</t>
  </si>
  <si>
    <t>Rudyard Middle School</t>
  </si>
  <si>
    <t>Sacred Heart Academy 7/8</t>
  </si>
  <si>
    <t>Sacred Heart JHS</t>
  </si>
  <si>
    <t>Saginaw</t>
  </si>
  <si>
    <t>Saginaw Arthur Hill</t>
  </si>
  <si>
    <t>Saginaw Arts &amp; Sciences</t>
  </si>
  <si>
    <t>Saginaw Arts &amp; Sciences Academy</t>
  </si>
  <si>
    <t>Saginaw Buena Vista</t>
  </si>
  <si>
    <t>Saginaw Civic Center</t>
  </si>
  <si>
    <t>Saginaw Grace Christian</t>
  </si>
  <si>
    <t>Saginaw Heritage</t>
  </si>
  <si>
    <t>Saginaw Martin G Atkins</t>
  </si>
  <si>
    <t>Saginaw Michigan Lutheran Seminary</t>
  </si>
  <si>
    <t>Saginaw Nouvel</t>
  </si>
  <si>
    <t>Saginaw Phoenix</t>
  </si>
  <si>
    <t>Saginaw Swan Valley</t>
  </si>
  <si>
    <t>Saginaw Valley Lutheran</t>
  </si>
  <si>
    <t>Saint Paris Graham (OH)</t>
  </si>
  <si>
    <t>Salem</t>
  </si>
  <si>
    <t>Salem (OH)</t>
  </si>
  <si>
    <t>Salina Intermediate School</t>
  </si>
  <si>
    <t>Saline</t>
  </si>
  <si>
    <t>Saline Middle School</t>
  </si>
  <si>
    <t>Saline Washtenaw Christian</t>
  </si>
  <si>
    <t>Saltsburgh Kiski (PA)</t>
  </si>
  <si>
    <t>Sam Adams Middle School</t>
  </si>
  <si>
    <t>Sampson Middle School</t>
  </si>
  <si>
    <t>Sand Creek</t>
  </si>
  <si>
    <t>Sand Creek JHS</t>
  </si>
  <si>
    <t>Sandusky</t>
  </si>
  <si>
    <t>Sandusky (OH)</t>
  </si>
  <si>
    <t>Sandusky Christian School</t>
  </si>
  <si>
    <t>Sandusky JHS</t>
  </si>
  <si>
    <t>Sandusky Perkins (OH)</t>
  </si>
  <si>
    <t>Sandusky St Mary's Catholic Central (OH)</t>
  </si>
  <si>
    <t>Sandwich (IL)</t>
  </si>
  <si>
    <t>Sanford Meridian Early College</t>
  </si>
  <si>
    <t>Sarah Banks Middle School</t>
  </si>
  <si>
    <t>Saranac</t>
  </si>
  <si>
    <t>Saranac JHS</t>
  </si>
  <si>
    <t>Sarnia Collegiate (CN)</t>
  </si>
  <si>
    <t>Sarnia Northern Collegiate (CN)</t>
  </si>
  <si>
    <t>Sarnia St Christopher (CN)</t>
  </si>
  <si>
    <t>Sarnia St Clair (CN)</t>
  </si>
  <si>
    <t>Sarnia St Patrick (CN)</t>
  </si>
  <si>
    <t>Sashabaw Middle School</t>
  </si>
  <si>
    <t>Saugatuck</t>
  </si>
  <si>
    <t>Saugatuck Middle School</t>
  </si>
  <si>
    <t>Sault Area Middle School</t>
  </si>
  <si>
    <t>Sault Ste Marie</t>
  </si>
  <si>
    <t>Sault Ste Marie Alternative Education Center</t>
  </si>
  <si>
    <t>Sault Ste Marie Bahwating Collegiate (CN)</t>
  </si>
  <si>
    <t>Sault Ste Marie Brampton (CN)</t>
  </si>
  <si>
    <t>Sault Ste Marie East-West (CN)</t>
  </si>
  <si>
    <t>Sault Ste Marie JA Turner (CN)</t>
  </si>
  <si>
    <t>Sault Ste Marie Korah Collegiate (CN)</t>
  </si>
  <si>
    <t>Sault Ste Marie Sir James Dunn (CN)</t>
  </si>
  <si>
    <t>Sault Ste Marie St Basil (CN)</t>
  </si>
  <si>
    <t>Sault Ste Marie St Mary's College (CN)</t>
  </si>
  <si>
    <t>Sault Ste Marie Streetsville (CN)</t>
  </si>
  <si>
    <t>Sault Ste Marie White Pine (CN)</t>
  </si>
  <si>
    <t>Scarlett JHS</t>
  </si>
  <si>
    <t>Schofield DC Everest (WI)</t>
  </si>
  <si>
    <t>Schoolcraft</t>
  </si>
  <si>
    <t>Schoolcraft Middle School</t>
  </si>
  <si>
    <t>Scranton Middle School</t>
  </si>
  <si>
    <t>Scripps Middle School</t>
  </si>
  <si>
    <t>Seitz Middle School</t>
  </si>
  <si>
    <t>Seneca (IL)</t>
  </si>
  <si>
    <t>Seneca Middle School</t>
  </si>
  <si>
    <t>Seymour (WI)</t>
  </si>
  <si>
    <t>Shaker Heights (OH)</t>
  </si>
  <si>
    <t>Sharpsville (PA)</t>
  </si>
  <si>
    <t>Sharpsville Tri-Central (IN)</t>
  </si>
  <si>
    <t>Shawano (WI)</t>
  </si>
  <si>
    <t xml:space="preserve">Shawmut Hills </t>
  </si>
  <si>
    <t>Shawnee (CN)</t>
  </si>
  <si>
    <t>Sheboygan Falls (WI)</t>
  </si>
  <si>
    <t>Sheboygan Lutheran (WI)</t>
  </si>
  <si>
    <t>Sheboygan North (WI)</t>
  </si>
  <si>
    <t>Sheboygan South (WI)</t>
  </si>
  <si>
    <t>Shelby</t>
  </si>
  <si>
    <t>Shelby JHS</t>
  </si>
  <si>
    <t>Shelby Middle School</t>
  </si>
  <si>
    <t>Shell Lake (WI)</t>
  </si>
  <si>
    <t>Shepherd</t>
  </si>
  <si>
    <t>Shepherd Middle School</t>
  </si>
  <si>
    <t>Shepherd Morey Public School</t>
  </si>
  <si>
    <t>Sheridan (IN)</t>
  </si>
  <si>
    <t>Sherrard Middle School</t>
  </si>
  <si>
    <t>Sherrill School</t>
  </si>
  <si>
    <t>Sherwood Middle School</t>
  </si>
  <si>
    <t>Shiocton (WI)</t>
  </si>
  <si>
    <t>Shorewood/Messmer (WI)</t>
  </si>
  <si>
    <t>Shumate Middle School</t>
  </si>
  <si>
    <t>Sidney (OH)</t>
  </si>
  <si>
    <t>Sidney Lehman Catholic (OH)</t>
  </si>
  <si>
    <t>Sigel Twp #4 JHS</t>
  </si>
  <si>
    <t>Simpson Middle School</t>
  </si>
  <si>
    <t>Siren (WI)</t>
  </si>
  <si>
    <t>Slauson JHS</t>
  </si>
  <si>
    <t>Smith Middle School</t>
  </si>
  <si>
    <t>Somers Shoreland Lutheran (WI)</t>
  </si>
  <si>
    <t>South Bend Adams (IN)</t>
  </si>
  <si>
    <t>South Bend Clay (IN)</t>
  </si>
  <si>
    <t>South Bend LaSalle (IN)</t>
  </si>
  <si>
    <t>South Bend Riley (IN)</t>
  </si>
  <si>
    <t>South Bend St Joseph (IN)</t>
  </si>
  <si>
    <t>South Bend Washington (IN)</t>
  </si>
  <si>
    <t>South Charleston Southeastern (OH)</t>
  </si>
  <si>
    <t>South Christian School</t>
  </si>
  <si>
    <t>South Haven</t>
  </si>
  <si>
    <t>South Holland Seton Academy (IL)</t>
  </si>
  <si>
    <t>South Holland Thornwood (IL)</t>
  </si>
  <si>
    <t>South Lake Middle School</t>
  </si>
  <si>
    <t>South Lyon</t>
  </si>
  <si>
    <t>South Lyon East</t>
  </si>
  <si>
    <t>South Middle School</t>
  </si>
  <si>
    <t>South Milwaukee (WI)</t>
  </si>
  <si>
    <t>South Wayne Black Hawk (WI)</t>
  </si>
  <si>
    <t>Southeast Academic Center</t>
  </si>
  <si>
    <t>Southeastern JHS</t>
  </si>
  <si>
    <t>Southfield</t>
  </si>
  <si>
    <t>Southfield Bradford</t>
  </si>
  <si>
    <t>Southfield Christian</t>
  </si>
  <si>
    <t>Southfield Christian JHS</t>
  </si>
  <si>
    <t>Southfield Crescent</t>
  </si>
  <si>
    <t>Southfield HS for the Arts &amp; Technology</t>
  </si>
  <si>
    <t>Southfield MacArthur</t>
  </si>
  <si>
    <t>Southfield Manoogian</t>
  </si>
  <si>
    <t>Southfield-Lathrup</t>
  </si>
  <si>
    <t>Southgate Anderson</t>
  </si>
  <si>
    <t>Southgate Aquinas</t>
  </si>
  <si>
    <t>Southington Chalker (OH)</t>
  </si>
  <si>
    <t>Southwest Community Campus</t>
  </si>
  <si>
    <t>Southwestern JHS</t>
  </si>
  <si>
    <t>Spain School</t>
  </si>
  <si>
    <t>Sparta</t>
  </si>
  <si>
    <t>Sparta (WI)</t>
  </si>
  <si>
    <t>Sparta Middle School</t>
  </si>
  <si>
    <t>Spencer (WI)</t>
  </si>
  <si>
    <t>Spencerville (OH)</t>
  </si>
  <si>
    <t>Spooner (WI)</t>
  </si>
  <si>
    <t>Spring Arbor College</t>
  </si>
  <si>
    <t>Spring Green River Valley (WI)</t>
  </si>
  <si>
    <t>Spring Lake</t>
  </si>
  <si>
    <t>Spring Lake Middle School</t>
  </si>
  <si>
    <t>Spring Lake Park (MN)</t>
  </si>
  <si>
    <t>Spring Lake Walden Green</t>
  </si>
  <si>
    <t>Springfield Catholic Central (OH)</t>
  </si>
  <si>
    <t>Springfield Greenon (OH)</t>
  </si>
  <si>
    <t>Springfield Griffith (IN)</t>
  </si>
  <si>
    <t>Springfield Middle School</t>
  </si>
  <si>
    <t>Springfield North (OH)</t>
  </si>
  <si>
    <t>Springfield Northeastern (OH)</t>
  </si>
  <si>
    <t>Springfield Shawnee (OH)</t>
  </si>
  <si>
    <t>Springfield South (OH)</t>
  </si>
  <si>
    <t>Springport</t>
  </si>
  <si>
    <t>Springport Middle School</t>
  </si>
  <si>
    <t>SS Peter &amp; Paul Catholic School</t>
  </si>
  <si>
    <t>St Augustine Cathedral School</t>
  </si>
  <si>
    <t>St Augustine JHS</t>
  </si>
  <si>
    <t>St Basil Catholic Middle School</t>
  </si>
  <si>
    <t>St Casimir JHS</t>
  </si>
  <si>
    <t>St Catherine JHS</t>
  </si>
  <si>
    <t>St Charles</t>
  </si>
  <si>
    <t>St Charles Borromeo Catholic School</t>
  </si>
  <si>
    <t>St Charles East (IL)</t>
  </si>
  <si>
    <t>St Charles Valley Lutheran (IL)</t>
  </si>
  <si>
    <t>St Clair</t>
  </si>
  <si>
    <t>St Clair Beach L'Essor (CN)</t>
  </si>
  <si>
    <t>St Clair Middle School</t>
  </si>
  <si>
    <t>St Clair Riverview East</t>
  </si>
  <si>
    <t>St Clair Shores Lake Shore</t>
  </si>
  <si>
    <t>St Clair Shores Lakeview</t>
  </si>
  <si>
    <t>St Clair Shores South Lake</t>
  </si>
  <si>
    <t>St Edwards JHS</t>
  </si>
  <si>
    <t>St Elizabeth Ann Seton Middle School</t>
  </si>
  <si>
    <t>St Elizabeth Catholic School</t>
  </si>
  <si>
    <t>St Francis (WI)</t>
  </si>
  <si>
    <t>St Francis de Sales</t>
  </si>
  <si>
    <t>St Francis Of Assisi School</t>
  </si>
  <si>
    <t>St Francis Xavier 7/8</t>
  </si>
  <si>
    <t>St Gerard School</t>
  </si>
  <si>
    <t>St Henry (OH)</t>
  </si>
  <si>
    <t>St Ignace</t>
  </si>
  <si>
    <t>St Ignace Middle School</t>
  </si>
  <si>
    <t>St John JHS</t>
  </si>
  <si>
    <t>St John Lake Central (IN)</t>
  </si>
  <si>
    <t>St John Lutheran JHS</t>
  </si>
  <si>
    <t>St John Lutheran School</t>
  </si>
  <si>
    <t>St John' Lutheran School</t>
  </si>
  <si>
    <t>St John The Evangelist</t>
  </si>
  <si>
    <t>St John Vianney JHS</t>
  </si>
  <si>
    <t>St Johns</t>
  </si>
  <si>
    <t>St Johns Lutheran JHS</t>
  </si>
  <si>
    <t>St Johns Middle School</t>
  </si>
  <si>
    <t>St Joseph</t>
  </si>
  <si>
    <t>St Joseph Academy</t>
  </si>
  <si>
    <t>St Joseph Catholic School</t>
  </si>
  <si>
    <t>St Joseph JHS</t>
  </si>
  <si>
    <t>St Joseph Lake Michigan Catholic</t>
  </si>
  <si>
    <t>St Joseph Michigan Lutheran</t>
  </si>
  <si>
    <t>St Joseph Middle School</t>
  </si>
  <si>
    <t>St Joseph School</t>
  </si>
  <si>
    <t>St Louis</t>
  </si>
  <si>
    <t>St Louis Park (MN)</t>
  </si>
  <si>
    <t>St Martha School</t>
  </si>
  <si>
    <t>St Mary Cathedral JHS</t>
  </si>
  <si>
    <t>St Mary JHS</t>
  </si>
  <si>
    <t>St Mary Magdalen School</t>
  </si>
  <si>
    <t>St Mary Of The Lake School</t>
  </si>
  <si>
    <t>St Mary School</t>
  </si>
  <si>
    <t>St Mary School 7th &amp; 8th</t>
  </si>
  <si>
    <t>St Mary's Assumption School</t>
  </si>
  <si>
    <t>St Mary's Catholic School</t>
  </si>
  <si>
    <t>St Marys JHS</t>
  </si>
  <si>
    <t>St Mary's JHS</t>
  </si>
  <si>
    <t>St Mary's School</t>
  </si>
  <si>
    <t>St Michael Academy</t>
  </si>
  <si>
    <t>St Michael School</t>
  </si>
  <si>
    <t>St Michael's Lutheran School</t>
  </si>
  <si>
    <t>St Monica School</t>
  </si>
  <si>
    <t>St Paschal School</t>
  </si>
  <si>
    <t>St Patrick JHS</t>
  </si>
  <si>
    <t>St Patrick Middle School</t>
  </si>
  <si>
    <t>St Paul Academy (MN)</t>
  </si>
  <si>
    <t>St Paul Catholic School</t>
  </si>
  <si>
    <t>St Paul Central (MN)</t>
  </si>
  <si>
    <t>St Paul Como Park High (MN)</t>
  </si>
  <si>
    <t>St Paul Cretin-Derham Hall (MN)</t>
  </si>
  <si>
    <t>St Paul Harding (MN)</t>
  </si>
  <si>
    <t>St Paul Highland Park (MN)</t>
  </si>
  <si>
    <t>St Paul Humboldt (MN)</t>
  </si>
  <si>
    <t>St Paul Johnson (MN)</t>
  </si>
  <si>
    <t>St Paul Lutheran</t>
  </si>
  <si>
    <t>St Paul Lutheran JHS</t>
  </si>
  <si>
    <t>St Paul Lutheran MS</t>
  </si>
  <si>
    <t>St Paul Mounds View (MN)</t>
  </si>
  <si>
    <t>St Peter Lutheran JHS</t>
  </si>
  <si>
    <t>St Peter's Lutheran School</t>
  </si>
  <si>
    <t>St Pius X Catholic School</t>
  </si>
  <si>
    <t>St Robert</t>
  </si>
  <si>
    <t>St Sebastian JHS</t>
  </si>
  <si>
    <t>St Stanislaus JHS</t>
  </si>
  <si>
    <t>St Stephen</t>
  </si>
  <si>
    <t>St Stephen JHS</t>
  </si>
  <si>
    <t>St Therese JHS</t>
  </si>
  <si>
    <t>St Thomas Aquinas School</t>
  </si>
  <si>
    <t>St Thomas Aquinus</t>
  </si>
  <si>
    <t>St Thomas Arthur Voaden Secondary (CN)</t>
  </si>
  <si>
    <t>St Thomas More Academy</t>
  </si>
  <si>
    <t>St Thomas Parkside Collegiate (CN)</t>
  </si>
  <si>
    <t>St Thomas the Apostle</t>
  </si>
  <si>
    <t>St. Bernard Roger Bacon (OH)</t>
  </si>
  <si>
    <t>Stagg (IL)</t>
  </si>
  <si>
    <t>Standish-Sterling Central</t>
  </si>
  <si>
    <t>Standish-Sterling Middle School</t>
  </si>
  <si>
    <t>Stanley-Boyd (WI)</t>
  </si>
  <si>
    <t>Stanton Central Montcalm</t>
  </si>
  <si>
    <t>Star International Academy 7/8</t>
  </si>
  <si>
    <t>Steele Middle School</t>
  </si>
  <si>
    <t>Stephens School</t>
  </si>
  <si>
    <t>Stephenson</t>
  </si>
  <si>
    <t>Stephenson Middle School</t>
  </si>
  <si>
    <t>Sterling Heights</t>
  </si>
  <si>
    <t>Sterling Heights Bethesda Christian</t>
  </si>
  <si>
    <t>Sterling Heights Parkway Christian</t>
  </si>
  <si>
    <t>Sterling Heights Stevenson</t>
  </si>
  <si>
    <t>Steubenville (OH)</t>
  </si>
  <si>
    <t>Steubenville Catholic Central (OH)</t>
  </si>
  <si>
    <t>Stevens Point (WI)</t>
  </si>
  <si>
    <t>Stevens Point Pacelli (WI)</t>
  </si>
  <si>
    <t>Stevenson Middle School</t>
  </si>
  <si>
    <t>Stevensville Lakeshore</t>
  </si>
  <si>
    <t>Stillwater (MN)</t>
  </si>
  <si>
    <t>Stockbridge</t>
  </si>
  <si>
    <t>Stockbridge (WI)</t>
  </si>
  <si>
    <t>Stockbridge Middle School</t>
  </si>
  <si>
    <t>Stout Middle School</t>
  </si>
  <si>
    <t>Stow-Munroe Falls (OH)</t>
  </si>
  <si>
    <t>Stratford (WI)</t>
  </si>
  <si>
    <t>Strathroy (CN)</t>
  </si>
  <si>
    <t>Strong Middle School</t>
  </si>
  <si>
    <t>Strongsville (OH)</t>
  </si>
  <si>
    <t>Struthers (OH)</t>
  </si>
  <si>
    <t>Sturgeon Bay (WI)</t>
  </si>
  <si>
    <t>Sturgeon Bay Sevastopol (WI)</t>
  </si>
  <si>
    <t>Sturgeon Falls Franco Cite (CN)</t>
  </si>
  <si>
    <t>Sturgeon Falls Northern (CN)</t>
  </si>
  <si>
    <t>Sturgis</t>
  </si>
  <si>
    <t>Sturgis Middle School</t>
  </si>
  <si>
    <t>Sullivan Black River (OH)</t>
  </si>
  <si>
    <t>Summerfield JHS</t>
  </si>
  <si>
    <t>Summit Academy - Flat Rock</t>
  </si>
  <si>
    <t>Summit Middle School</t>
  </si>
  <si>
    <t>Sun Praire (WI)</t>
  </si>
  <si>
    <t>Superior (MN)</t>
  </si>
  <si>
    <t>Superior (WI)</t>
  </si>
  <si>
    <t>Superior Central Middle School</t>
  </si>
  <si>
    <t>Suring (WI)</t>
  </si>
  <si>
    <t>Surline Middle School</t>
  </si>
  <si>
    <t>Sussex Hamilton (WI)</t>
  </si>
  <si>
    <t>Suttons Bay</t>
  </si>
  <si>
    <t>Suttons Bay Middle School</t>
  </si>
  <si>
    <t>Suttons Bay Waabno Gimaak-Gtb Tribal Schl</t>
  </si>
  <si>
    <t>SVSU</t>
  </si>
  <si>
    <t>Swan Valley Middle School</t>
  </si>
  <si>
    <t>Swanton (OH)</t>
  </si>
  <si>
    <t>Swartz Creek</t>
  </si>
  <si>
    <t>Swartz Creek Genesee</t>
  </si>
  <si>
    <t>Swartz Creek Middle School</t>
  </si>
  <si>
    <t>Swartz Creek Valley School</t>
  </si>
  <si>
    <t>Sycamore Mohawk (OH)</t>
  </si>
  <si>
    <t>Sylvan Christian Middle School</t>
  </si>
  <si>
    <t>Sylvania Northview (OH)</t>
  </si>
  <si>
    <t>Sylvania Southview (OH)</t>
  </si>
  <si>
    <t>Syracuse Wawasee (IN)</t>
  </si>
  <si>
    <t>Taft Middle School</t>
  </si>
  <si>
    <t>Tallmadge (OH)</t>
  </si>
  <si>
    <t>Tappan Middle School</t>
  </si>
  <si>
    <t>Tawas Area</t>
  </si>
  <si>
    <t>Tawas Area JHS</t>
  </si>
  <si>
    <t>Taylor Baptist Park</t>
  </si>
  <si>
    <t>Taylor Center</t>
  </si>
  <si>
    <t>Taylor Kennedy</t>
  </si>
  <si>
    <t>Taylor Light and Life Christian</t>
  </si>
  <si>
    <t>Taylor Preparatory</t>
  </si>
  <si>
    <t>Taylor Public Schools</t>
  </si>
  <si>
    <t>Taylor Trillium</t>
  </si>
  <si>
    <t>Taylor Truman</t>
  </si>
  <si>
    <t>Tecumseh</t>
  </si>
  <si>
    <t>Tecumseh Middle School</t>
  </si>
  <si>
    <t>Tecumseh St Annes (CN)</t>
  </si>
  <si>
    <t>Tekonsha</t>
  </si>
  <si>
    <t>Tekonsha JHS</t>
  </si>
  <si>
    <t>Temperance Bedford</t>
  </si>
  <si>
    <t>Terre Haute North Vigo (IN)</t>
  </si>
  <si>
    <t>Terre Haute South Vigo (IN)</t>
  </si>
  <si>
    <t>The Dearborn Academy</t>
  </si>
  <si>
    <t>Thief River Falls (MN)</t>
  </si>
  <si>
    <t>Thompson Ledgemont (OH)</t>
  </si>
  <si>
    <t>Thompson Middle School</t>
  </si>
  <si>
    <t>Thornapple Kellogg Middle School</t>
  </si>
  <si>
    <t>Three Lakes (WI)</t>
  </si>
  <si>
    <t>Three Oaks River Valley</t>
  </si>
  <si>
    <t>Three Rivers</t>
  </si>
  <si>
    <t>Three Rivers Middle School</t>
  </si>
  <si>
    <t>Thunder Bay JHS</t>
  </si>
  <si>
    <t>Thurston Middle School</t>
  </si>
  <si>
    <t>Tiffin Calvert Catholic (OH)</t>
  </si>
  <si>
    <t>Tiffin Columbian (OH)</t>
  </si>
  <si>
    <t>Tigerton (WI)</t>
  </si>
  <si>
    <t>Tillsonburg (CN)</t>
  </si>
  <si>
    <t>Tinley Park Andrew (IL)</t>
  </si>
  <si>
    <t>Tipp City Tippecanoe (OH)</t>
  </si>
  <si>
    <t>Tipton (IN)</t>
  </si>
  <si>
    <t>TN Lamb JHS</t>
  </si>
  <si>
    <t>To Be Announced</t>
  </si>
  <si>
    <t>Toledo Bowsher (OH)</t>
  </si>
  <si>
    <t>Toledo Central Catholic (OH)</t>
  </si>
  <si>
    <t>Toledo Christian (OH)</t>
  </si>
  <si>
    <t>Toledo CM Woodward (OH)</t>
  </si>
  <si>
    <t>Toledo Libbey (OH)</t>
  </si>
  <si>
    <t>Toledo MR Waite (OH)</t>
  </si>
  <si>
    <t>Toledo Ottawa Hills (OH)</t>
  </si>
  <si>
    <t>Toledo Portsmouth (OH)</t>
  </si>
  <si>
    <t>Toledo Rogers (OH)</t>
  </si>
  <si>
    <t>Toledo Scott (OH)</t>
  </si>
  <si>
    <t>Toledo St Francis De Sales (OH)</t>
  </si>
  <si>
    <t>Toledo St Johns (OH)</t>
  </si>
  <si>
    <t>Toledo Start (OH)</t>
  </si>
  <si>
    <t>Toledo Whitmer (OH)</t>
  </si>
  <si>
    <t>Toledo Woodward (OH)</t>
  </si>
  <si>
    <t>Tomah (WI)</t>
  </si>
  <si>
    <t>Tomahawk (WI)</t>
  </si>
  <si>
    <t>Tonawanda Cardinal O'Hara (NY)</t>
  </si>
  <si>
    <t>Tontogany Otsego (OH)</t>
  </si>
  <si>
    <t>Tony Flambeau (WI)</t>
  </si>
  <si>
    <t>Toronto Central Technical (CN)</t>
  </si>
  <si>
    <t>Toronto Don Bosco Catholic (CN)</t>
  </si>
  <si>
    <t>Toronto Etobicoke Collegiate (CN)</t>
  </si>
  <si>
    <t>Toronto Fr Henry Carr (CN)</t>
  </si>
  <si>
    <t>Toronto Michael Powers St Joseph (CN)</t>
  </si>
  <si>
    <t>Toronto Newtonbrook (CN)</t>
  </si>
  <si>
    <t>Toronto Northern Secondary (CN)</t>
  </si>
  <si>
    <t>Toronto Senator O'Connor (CN)</t>
  </si>
  <si>
    <t>Toronto St Michaels College School (CN)</t>
  </si>
  <si>
    <t>Torrey Hill Middle School</t>
  </si>
  <si>
    <t>Traverse Bay Community School</t>
  </si>
  <si>
    <t>Traverse City Central</t>
  </si>
  <si>
    <t>Traverse City Christian</t>
  </si>
  <si>
    <t>Traverse City Christian MS</t>
  </si>
  <si>
    <t>Traverse City College</t>
  </si>
  <si>
    <t>Traverse City East Middle School</t>
  </si>
  <si>
    <t>Traverse City St Francis</t>
  </si>
  <si>
    <t>Traverse City West</t>
  </si>
  <si>
    <t>Traverse City West Middle School</t>
  </si>
  <si>
    <t>Tremont (IL)</t>
  </si>
  <si>
    <t>Trenton</t>
  </si>
  <si>
    <t>Tri County Middle School</t>
  </si>
  <si>
    <t>Tri Valley Academy JHS</t>
  </si>
  <si>
    <t>Trillium Academy 7th/8th</t>
  </si>
  <si>
    <t>Trinity Christian Middle Schl</t>
  </si>
  <si>
    <t>Trinity Lutheran</t>
  </si>
  <si>
    <t>Trinity Lutheran JHS</t>
  </si>
  <si>
    <t>Trinity Lutheran School</t>
  </si>
  <si>
    <t>Tri-Unity Christian Middle School</t>
  </si>
  <si>
    <t>Trotwood-Madison (OH)</t>
  </si>
  <si>
    <t>Troy</t>
  </si>
  <si>
    <t>Troy (OH)</t>
  </si>
  <si>
    <t>Troy Athens</t>
  </si>
  <si>
    <t>Troy Christian (OH)</t>
  </si>
  <si>
    <t>Troy Public Schools</t>
  </si>
  <si>
    <t>Tucker Middle School</t>
  </si>
  <si>
    <t>Tulsa Union (OK)</t>
  </si>
  <si>
    <t>Turtle Lake (WI)</t>
  </si>
  <si>
    <t>Twin Lakes (CN)</t>
  </si>
  <si>
    <t>Two Rivers (WI)</t>
  </si>
  <si>
    <t>Ubly</t>
  </si>
  <si>
    <t>Ubly JHS</t>
  </si>
  <si>
    <t>UCCS Woodlawn (IL)</t>
  </si>
  <si>
    <t>Uhrichsville Claymont (OH)</t>
  </si>
  <si>
    <t>Ultimate Soccer Arena</t>
  </si>
  <si>
    <t>Union City</t>
  </si>
  <si>
    <t>Union City (IN)</t>
  </si>
  <si>
    <t>Union City Middle School</t>
  </si>
  <si>
    <t>Union City Mississinawa Valley (OH)</t>
  </si>
  <si>
    <t>Union Dugger (IN)</t>
  </si>
  <si>
    <t>Union Grove (WI)</t>
  </si>
  <si>
    <t>Union Mills South Central (IN)</t>
  </si>
  <si>
    <t>Uniontown (PA)</t>
  </si>
  <si>
    <t>Unionville-Sebewaing</t>
  </si>
  <si>
    <t>Unionville-Sebewaing Middle School</t>
  </si>
  <si>
    <t>United Military Academy (OH)</t>
  </si>
  <si>
    <t>Universal Academy 7/8</t>
  </si>
  <si>
    <t>University Liggett Middle Sch</t>
  </si>
  <si>
    <t>University Of Detroit Mercy</t>
  </si>
  <si>
    <t>University Of Michigan</t>
  </si>
  <si>
    <t>University of Michigan - Dearborn</t>
  </si>
  <si>
    <t>University Prep Science &amp; Math HS 7/8</t>
  </si>
  <si>
    <t>University Preparatory Academy</t>
  </si>
  <si>
    <t>University Public School</t>
  </si>
  <si>
    <t>University YES Academy</t>
  </si>
  <si>
    <t>University Yes Academy Middle School</t>
  </si>
  <si>
    <t>Upper Sandusky (OH)</t>
  </si>
  <si>
    <t>Upton Middle School</t>
  </si>
  <si>
    <t>Urbana (OH)</t>
  </si>
  <si>
    <t>Utica</t>
  </si>
  <si>
    <t>Utica Eisenhower</t>
  </si>
  <si>
    <t>Utica Ford</t>
  </si>
  <si>
    <t>Valders (WI)</t>
  </si>
  <si>
    <t>Valleywood Middle School</t>
  </si>
  <si>
    <t>Valparaiso (IN)</t>
  </si>
  <si>
    <t>Van Buren (OH)</t>
  </si>
  <si>
    <t>Van Hoosen Middle School</t>
  </si>
  <si>
    <t>Vandalia Butler (OH)</t>
  </si>
  <si>
    <t>Vanderbilt</t>
  </si>
  <si>
    <t>Vanderbilt Middle School</t>
  </si>
  <si>
    <t>Vandercook Lake</t>
  </si>
  <si>
    <t>Vandercook Lake Middle School</t>
  </si>
  <si>
    <t>Vandergrift Kiski Area (PA)</t>
  </si>
  <si>
    <t>Vassar</t>
  </si>
  <si>
    <t>Vassar Middle School</t>
  </si>
  <si>
    <t>Vermilion (OH)</t>
  </si>
  <si>
    <t>Vermontville Maple Valley</t>
  </si>
  <si>
    <t>Versailles (OH)</t>
  </si>
  <si>
    <t>Vestaburg</t>
  </si>
  <si>
    <t>Vestaburg Middle School</t>
  </si>
  <si>
    <t>Vetal School</t>
  </si>
  <si>
    <t>Vicksburg</t>
  </si>
  <si>
    <t>Vicksburg Middle School</t>
  </si>
  <si>
    <t>Victoria Holy Family Catholic (MN)</t>
  </si>
  <si>
    <t>Vienna Mathews (OH)</t>
  </si>
  <si>
    <t>Villa Park Willowbrook (IL)</t>
  </si>
  <si>
    <t>Von Steuben Middle School</t>
  </si>
  <si>
    <t>Vulcan Middle School</t>
  </si>
  <si>
    <t>Waabno Gimaak-Gtb Tribal Schl</t>
  </si>
  <si>
    <t>Wagar Middle School</t>
  </si>
  <si>
    <t>Wakefield-Marenisco</t>
  </si>
  <si>
    <t>Waldon Middle School</t>
  </si>
  <si>
    <t>Waldron</t>
  </si>
  <si>
    <t>Waldron Middle School</t>
  </si>
  <si>
    <t>Wales Kettle Moraine (WI)</t>
  </si>
  <si>
    <t>Walker West Michigan Academy</t>
  </si>
  <si>
    <t>Walkerville</t>
  </si>
  <si>
    <t>Walkerville Middle School</t>
  </si>
  <si>
    <t>Walkterton John Glenn (IN)</t>
  </si>
  <si>
    <t>Wallaceburg (CN)</t>
  </si>
  <si>
    <t>Walled Lake Central</t>
  </si>
  <si>
    <t>Walled Lake Consolidated Schls</t>
  </si>
  <si>
    <t>Walled Lake Geisler</t>
  </si>
  <si>
    <t>Walled Lake Northern</t>
  </si>
  <si>
    <t>Walled Lake Western</t>
  </si>
  <si>
    <t>Wallnut (IL)</t>
  </si>
  <si>
    <t>Walnut Creek Middle School</t>
  </si>
  <si>
    <t>Walter French Middle School</t>
  </si>
  <si>
    <t>Walton Lewis Cass (IN)</t>
  </si>
  <si>
    <t>Wapakoneta (OH)</t>
  </si>
  <si>
    <t>Warner Middle School</t>
  </si>
  <si>
    <t>Warren Central (IN)</t>
  </si>
  <si>
    <t>Warren Champion (OH)</t>
  </si>
  <si>
    <t>Warren Conner Creek West</t>
  </si>
  <si>
    <t>Warren Consolidated Schools</t>
  </si>
  <si>
    <t>Warren Cousino</t>
  </si>
  <si>
    <t>Warren DeLaSalle</t>
  </si>
  <si>
    <t>Warren Fitzgerald</t>
  </si>
  <si>
    <t>Warren G. Harding (OH)</t>
  </si>
  <si>
    <t>Warren Howland (OH)</t>
  </si>
  <si>
    <t>Warren Immaculate Conception</t>
  </si>
  <si>
    <t>Warren John F Kennedy (OH)</t>
  </si>
  <si>
    <t>Warren Lincoln</t>
  </si>
  <si>
    <t>Warren Macomb Christian</t>
  </si>
  <si>
    <t>Warren Michigan Collegiate</t>
  </si>
  <si>
    <t>Warren Mott</t>
  </si>
  <si>
    <t>Warren Regina</t>
  </si>
  <si>
    <t>Warren Woods Middle School</t>
  </si>
  <si>
    <t>Warren Woods-Tower</t>
  </si>
  <si>
    <t>Warren Zoe Christian</t>
  </si>
  <si>
    <t>Warrensville Heights (OH)</t>
  </si>
  <si>
    <t>Warsaw (IN)</t>
  </si>
  <si>
    <t>Washburn (WI)</t>
  </si>
  <si>
    <t>Washington Intermediate School</t>
  </si>
  <si>
    <t>Washington Middle School</t>
  </si>
  <si>
    <t>Washington Woods Middle School</t>
  </si>
  <si>
    <t>Washtenaw Christian Academy</t>
  </si>
  <si>
    <t>Washtenaw International Middle Academy</t>
  </si>
  <si>
    <t>Waterford Kettering</t>
  </si>
  <si>
    <t>Waterford Mott</t>
  </si>
  <si>
    <t>Waterford Mt Zion Christian</t>
  </si>
  <si>
    <t>Waterford Our Lady</t>
  </si>
  <si>
    <t>Waterford School District</t>
  </si>
  <si>
    <t>Waterloo (WI)</t>
  </si>
  <si>
    <t>Waterloo Bluevale (CN)</t>
  </si>
  <si>
    <t>Watersmeet</t>
  </si>
  <si>
    <t>Watersmeet JHS</t>
  </si>
  <si>
    <t>Watertown (WI)</t>
  </si>
  <si>
    <t>Watertown Luther Preparatory (WI)</t>
  </si>
  <si>
    <t>Watervliet</t>
  </si>
  <si>
    <t>Watervliet Grace Christian</t>
  </si>
  <si>
    <t>Watervliet Middle School</t>
  </si>
  <si>
    <t>Wateska (IL)</t>
  </si>
  <si>
    <t>Waukesha East (WI)</t>
  </si>
  <si>
    <t>Waukesha North (WI)</t>
  </si>
  <si>
    <t>Waukesha West (WI)</t>
  </si>
  <si>
    <t>Waupaca (WI)</t>
  </si>
  <si>
    <t>Waupun (WI)</t>
  </si>
  <si>
    <t>Wausau East (WI)</t>
  </si>
  <si>
    <t>Wausau Newman (WI)</t>
  </si>
  <si>
    <t>Wausau West (WI)</t>
  </si>
  <si>
    <t>Wausaukee (WI)</t>
  </si>
  <si>
    <t>Wauseon (OH)</t>
  </si>
  <si>
    <t>Wautoma High School (WI)</t>
  </si>
  <si>
    <t>Wauwatosa East (WI)</t>
  </si>
  <si>
    <t>Wauwatosa West (WI)</t>
  </si>
  <si>
    <t>Wauwatosa Wisconsin Lutheran (WI)</t>
  </si>
  <si>
    <t>Waverly Middle School</t>
  </si>
  <si>
    <t>Wayland (IN)</t>
  </si>
  <si>
    <t>Wayland Union</t>
  </si>
  <si>
    <t>Wayland Union Middle School</t>
  </si>
  <si>
    <t>Wayne Memorial</t>
  </si>
  <si>
    <t>Wayne State University</t>
  </si>
  <si>
    <t>Waynesfield (OH)</t>
  </si>
  <si>
    <t>Waynesfield-Goshen (OH)</t>
  </si>
  <si>
    <t>Webb JHS</t>
  </si>
  <si>
    <t>Webber Middle School</t>
  </si>
  <si>
    <t>Webberville</t>
  </si>
  <si>
    <t>Webberville Middle School</t>
  </si>
  <si>
    <t>Webster (WI)</t>
  </si>
  <si>
    <t>Wells Township School</t>
  </si>
  <si>
    <t>Wellsville (OH)</t>
  </si>
  <si>
    <t>Wesleyan Christian Academy</t>
  </si>
  <si>
    <t>West Allis Central (WI)</t>
  </si>
  <si>
    <t>West Allis Hale (WI)</t>
  </si>
  <si>
    <t>West Bend East (WI)</t>
  </si>
  <si>
    <t>West Bend West (WI)</t>
  </si>
  <si>
    <t>West Bloomfield</t>
  </si>
  <si>
    <t>West Bloomfield Frankel Jewish Academy</t>
  </si>
  <si>
    <t>West Chester Lakota West (OH)</t>
  </si>
  <si>
    <t>West Chicago (IL)</t>
  </si>
  <si>
    <t>West Chicago Wheaton Academy (IL)</t>
  </si>
  <si>
    <t>West Hills Middle School</t>
  </si>
  <si>
    <t>West Intermediate School</t>
  </si>
  <si>
    <t>West Iron County Middle School</t>
  </si>
  <si>
    <t>West Jefferson (OH)</t>
  </si>
  <si>
    <t>West Maple Middle School</t>
  </si>
  <si>
    <t>West Mi Academy of Environmental Science</t>
  </si>
  <si>
    <t>West Michigan Aviation</t>
  </si>
  <si>
    <t>West Middle School</t>
  </si>
  <si>
    <t>West Milton Union (OH)</t>
  </si>
  <si>
    <t>West Salem (WI)</t>
  </si>
  <si>
    <t>West Shore Christian JHS</t>
  </si>
  <si>
    <t>West Terre Haute West Vigo (IN)</t>
  </si>
  <si>
    <t>West Unity Hilltop (OH)</t>
  </si>
  <si>
    <t>West Village Academy North</t>
  </si>
  <si>
    <t>Western Michigan University</t>
  </si>
  <si>
    <t>Western Middle School</t>
  </si>
  <si>
    <t>Westerville North (OH)</t>
  </si>
  <si>
    <t>Westerville South (OH)</t>
  </si>
  <si>
    <t>Westfield (IN)</t>
  </si>
  <si>
    <t>Westfield (WI)</t>
  </si>
  <si>
    <t>Westland Huron Valley Lutheran</t>
  </si>
  <si>
    <t>Westland John Glenn</t>
  </si>
  <si>
    <t>Westland Universal Learning 7/8</t>
  </si>
  <si>
    <t>Westland Universal Learning Academy</t>
  </si>
  <si>
    <t>Westmont (IL)</t>
  </si>
  <si>
    <t>Weston Technical Academy</t>
  </si>
  <si>
    <t>Westside Christian Academy</t>
  </si>
  <si>
    <t>Westside Multicultural</t>
  </si>
  <si>
    <t>Westwood Middle School</t>
  </si>
  <si>
    <t>Wetmore Munising Baptist HS</t>
  </si>
  <si>
    <t>Weyauwega Fremont (WI)</t>
  </si>
  <si>
    <t>Weyerhaeuser (WI)</t>
  </si>
  <si>
    <t>Wheatfield Kankakee Valley (IN)</t>
  </si>
  <si>
    <t>Wheaton North (IL)</t>
  </si>
  <si>
    <t>Wheaton St Francis (IL)</t>
  </si>
  <si>
    <t>Wheaton Warrensville South (IL)</t>
  </si>
  <si>
    <t>Wheeler (IN)</t>
  </si>
  <si>
    <t>Wheelersburg (OH)</t>
  </si>
  <si>
    <t>Wheeling Linsley (WV)</t>
  </si>
  <si>
    <t>Wheeling Park (WV)</t>
  </si>
  <si>
    <t>White Bear Lake (MN)</t>
  </si>
  <si>
    <t>White Cloud</t>
  </si>
  <si>
    <t>White Cloud JHS</t>
  </si>
  <si>
    <t>White Lake Christian JHS</t>
  </si>
  <si>
    <t>White Lake Lakeland</t>
  </si>
  <si>
    <t>White Lake Middle School</t>
  </si>
  <si>
    <t>White Lake-Elcho (WI)</t>
  </si>
  <si>
    <t>White Pigeon</t>
  </si>
  <si>
    <t>White Pigeon JHS</t>
  </si>
  <si>
    <t>White Pine</t>
  </si>
  <si>
    <t>White Pine JHS</t>
  </si>
  <si>
    <t>White Pine Middle School</t>
  </si>
  <si>
    <t>White Pines Middle School</t>
  </si>
  <si>
    <t>Whitefish Bay (WI)</t>
  </si>
  <si>
    <t>Whitefish Bay Dominican (WI)</t>
  </si>
  <si>
    <t>Whitefish Township JHS</t>
  </si>
  <si>
    <t>Whiteford Middle School</t>
  </si>
  <si>
    <t>Whitehall</t>
  </si>
  <si>
    <t>Whitehall (WI)</t>
  </si>
  <si>
    <t>Whitehall Middle School</t>
  </si>
  <si>
    <t>Whitehall Yearling (OH)</t>
  </si>
  <si>
    <t>Whitehouse Anthony Wayne (OH)</t>
  </si>
  <si>
    <t>Whiting (IN)</t>
  </si>
  <si>
    <t>Whitmore Lake</t>
  </si>
  <si>
    <t>Whitmore Lake Maxey Training School</t>
  </si>
  <si>
    <t>Whitmore Lake Middle School</t>
  </si>
  <si>
    <t>Whittemore-Prescott</t>
  </si>
  <si>
    <t>Whittemore-Prescott Area Middle School</t>
  </si>
  <si>
    <t>Whittier Middle School</t>
  </si>
  <si>
    <t>Wild Rose (WI)</t>
  </si>
  <si>
    <t>Wilkinson Middle School</t>
  </si>
  <si>
    <t>Willard (OH)</t>
  </si>
  <si>
    <t>Williams Bay (WI)</t>
  </si>
  <si>
    <t>Williamston</t>
  </si>
  <si>
    <t>Williamston Middle School</t>
  </si>
  <si>
    <t>Willow Run Intermediate</t>
  </si>
  <si>
    <t>Wilmington (IL)</t>
  </si>
  <si>
    <t>Wilson Middle School</t>
  </si>
  <si>
    <t>Wilson Nah Tah</t>
  </si>
  <si>
    <t>Wilson Nah Tah Wahsh</t>
  </si>
  <si>
    <t>Wimonac Community (IN)</t>
  </si>
  <si>
    <t>Winding Brook Golf Course</t>
  </si>
  <si>
    <t>Windsor Assumption (CN)</t>
  </si>
  <si>
    <t>Windsor Brennan Catholic (CN)</t>
  </si>
  <si>
    <t>Windsor Cardinal Carter (CN)</t>
  </si>
  <si>
    <t>Windsor Catholic Central (CN)</t>
  </si>
  <si>
    <t>Windsor Century (CN)</t>
  </si>
  <si>
    <t>Windsor Forester (CN)</t>
  </si>
  <si>
    <t>Windsor Forster (CN)</t>
  </si>
  <si>
    <t>Windsor Herman (CN)</t>
  </si>
  <si>
    <t>Windsor Holy Names (CN)</t>
  </si>
  <si>
    <t>Windsor Kennedy (CN)</t>
  </si>
  <si>
    <t>Windsor Lowe (CN)</t>
  </si>
  <si>
    <t>Windsor Massey (CN)</t>
  </si>
  <si>
    <t>Windsor Riverside (CN)</t>
  </si>
  <si>
    <t>Windsor Sandwich (CN)</t>
  </si>
  <si>
    <t>Windsor St Joseph Catholic (CN)</t>
  </si>
  <si>
    <t>Windsor Walkerville (CN)</t>
  </si>
  <si>
    <t>Winnetka North Shore Country Day (IL)</t>
  </si>
  <si>
    <t>Winship Middle School</t>
  </si>
  <si>
    <t>Winter (WI)</t>
  </si>
  <si>
    <t>Winterhalter Middle School</t>
  </si>
  <si>
    <t>Wintersville Indian Creek (OH)</t>
  </si>
  <si>
    <t>Wisconsin Dells (WI)</t>
  </si>
  <si>
    <t>Wisconsin Rapids Assumption (WI)</t>
  </si>
  <si>
    <t>Wisconsin Rapids Lincoln (WI)</t>
  </si>
  <si>
    <t>Wittenberg-Birnamwood (WI)</t>
  </si>
  <si>
    <t>Wixom St Catherine</t>
  </si>
  <si>
    <t>WK Kellogg JHS</t>
  </si>
  <si>
    <t>Wolcott Tri County (IN)</t>
  </si>
  <si>
    <t>Wolfe Middle School</t>
  </si>
  <si>
    <t>Wolverine</t>
  </si>
  <si>
    <t>Wolverine Middle School</t>
  </si>
  <si>
    <t>Woodbury (MN)</t>
  </si>
  <si>
    <t>Woodson (DC)</t>
  </si>
  <si>
    <t>Woodstock Marian Central (IL)</t>
  </si>
  <si>
    <t>Woodworth Middle School</t>
  </si>
  <si>
    <t>Worthington Kilbourne (OH)</t>
  </si>
  <si>
    <t>Worthington Thomas Worthington (OH)</t>
  </si>
  <si>
    <t>Wrightstown (WI)</t>
  </si>
  <si>
    <t>Wyandot Middle School</t>
  </si>
  <si>
    <t>Wyandotte Mt Carmel</t>
  </si>
  <si>
    <t>Wyandotte Roosevelt</t>
  </si>
  <si>
    <t>Wylie JHS</t>
  </si>
  <si>
    <t>Wyoming</t>
  </si>
  <si>
    <t>Wyoming Godwin Heights</t>
  </si>
  <si>
    <t>Wyoming JHS</t>
  </si>
  <si>
    <t>Wyoming Kelloggsville</t>
  </si>
  <si>
    <t>Wyoming Lee</t>
  </si>
  <si>
    <t>Wyoming Park</t>
  </si>
  <si>
    <t>Wyoming Potter's House</t>
  </si>
  <si>
    <t>Wyoming Rogers</t>
  </si>
  <si>
    <t>Wyoming Tri-unity Christian</t>
  </si>
  <si>
    <t>Yale</t>
  </si>
  <si>
    <t>Yale JHS</t>
  </si>
  <si>
    <t>Yates Middle School</t>
  </si>
  <si>
    <t>Yellow Springs (OH)</t>
  </si>
  <si>
    <t>Yorktown (IN)</t>
  </si>
  <si>
    <t>Youngstown Austintown Fitch (OH)</t>
  </si>
  <si>
    <t>Youngstown Boardman (OH)</t>
  </si>
  <si>
    <t>Youngstown Cardinal Mooney (OH)</t>
  </si>
  <si>
    <t>Youngstown Chaney (OH)</t>
  </si>
  <si>
    <t>Youngstown Christian (OH)</t>
  </si>
  <si>
    <t>Youngstown East (OH)</t>
  </si>
  <si>
    <t>Youngstown Rayen (OH)</t>
  </si>
  <si>
    <t>Youngstown Ursuline (OH)</t>
  </si>
  <si>
    <t>Youngstown Woodrow Wilson (OH)</t>
  </si>
  <si>
    <t>Ypsilanti</t>
  </si>
  <si>
    <t>Ypsilanti Arbor</t>
  </si>
  <si>
    <t>Ypsilanti Calvary Christian</t>
  </si>
  <si>
    <t>Ypsilanti Community</t>
  </si>
  <si>
    <t>Ypsilanti Faithway Baptist</t>
  </si>
  <si>
    <t>Ypsilanti Lincoln</t>
  </si>
  <si>
    <t>Ypsilanti Middle School</t>
  </si>
  <si>
    <t>Ypsilanti Willow Run</t>
  </si>
  <si>
    <t>Zanesville (OH)</t>
  </si>
  <si>
    <t>Zeeland Borculo Christian</t>
  </si>
  <si>
    <t>Zeeland Christian Middle School</t>
  </si>
  <si>
    <t>Zeeland East</t>
  </si>
  <si>
    <t>Zeeland West</t>
  </si>
  <si>
    <t>Zemmer Campus 8th</t>
  </si>
  <si>
    <t>Zilwaukee International School 7/8</t>
  </si>
  <si>
    <t>Zimmerman (MN)</t>
  </si>
  <si>
    <t>Zion Christian JHS</t>
  </si>
  <si>
    <t>Zion Christian School</t>
  </si>
  <si>
    <t>Zion Lutheran School</t>
  </si>
  <si>
    <t>Zionsville (IN)</t>
  </si>
  <si>
    <t>Zoarville Tuscarawas Valley (OH)</t>
  </si>
  <si>
    <t>Zoe Christian Academy</t>
  </si>
  <si>
    <t>INDV</t>
  </si>
  <si>
    <t>10/x/2020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</si>
</sst>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"/>
    <numFmt numFmtId="168" formatCode="0.0000"/>
    <numFmt numFmtId="169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30" fillId="33" borderId="13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2" xfId="0" applyFont="1" applyFill="1" applyBorder="1" applyAlignment="1">
      <alignment horizontal="left"/>
    </xf>
    <xf numFmtId="0" fontId="30" fillId="33" borderId="11" xfId="0" applyFont="1" applyFill="1" applyBorder="1" applyAlignment="1">
      <alignment/>
    </xf>
    <xf numFmtId="0" fontId="30" fillId="33" borderId="12" xfId="0" applyFont="1" applyFill="1" applyBorder="1" applyAlignment="1">
      <alignment horizontal="left"/>
    </xf>
    <xf numFmtId="0" fontId="48" fillId="33" borderId="14" xfId="0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 horizontal="center"/>
      <protection/>
    </xf>
    <xf numFmtId="0" fontId="48" fillId="33" borderId="16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2" fillId="0" borderId="16" xfId="0" applyFont="1" applyFill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9" fillId="0" borderId="16" xfId="0" applyFont="1" applyFill="1" applyBorder="1" applyAlignment="1" applyProtection="1">
      <alignment horizontal="left"/>
      <protection/>
    </xf>
    <xf numFmtId="0" fontId="47" fillId="0" borderId="14" xfId="0" applyFont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left"/>
      <protection/>
    </xf>
    <xf numFmtId="0" fontId="49" fillId="0" borderId="14" xfId="0" applyFont="1" applyFill="1" applyBorder="1" applyAlignment="1" applyProtection="1">
      <alignment horizontal="left"/>
      <protection/>
    </xf>
    <xf numFmtId="0" fontId="47" fillId="0" borderId="16" xfId="0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center"/>
      <protection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7" fillId="0" borderId="19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14" fontId="0" fillId="34" borderId="0" xfId="0" applyNumberFormat="1" applyFill="1" applyAlignment="1" applyProtection="1">
      <alignment horizontal="left"/>
      <protection locked="0"/>
    </xf>
    <xf numFmtId="0" fontId="47" fillId="34" borderId="0" xfId="0" applyFont="1" applyFill="1" applyAlignment="1" applyProtection="1">
      <alignment/>
      <protection locked="0"/>
    </xf>
    <xf numFmtId="0" fontId="47" fillId="34" borderId="16" xfId="0" applyFont="1" applyFill="1" applyBorder="1" applyAlignment="1" applyProtection="1">
      <alignment horizontal="center"/>
      <protection locked="0"/>
    </xf>
    <xf numFmtId="0" fontId="47" fillId="34" borderId="0" xfId="0" applyFont="1" applyFill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/>
      <protection locked="0"/>
    </xf>
    <xf numFmtId="0" fontId="47" fillId="34" borderId="17" xfId="0" applyFont="1" applyFill="1" applyBorder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/>
    </xf>
    <xf numFmtId="167" fontId="47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 horizontal="left"/>
    </xf>
    <xf numFmtId="0" fontId="44" fillId="0" borderId="0" xfId="0" applyFont="1" applyAlignment="1">
      <alignment horizontal="left"/>
    </xf>
    <xf numFmtId="169" fontId="4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 vertical="center"/>
    </xf>
    <xf numFmtId="16" fontId="0" fillId="0" borderId="0" xfId="0" applyNumberFormat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7" fillId="36" borderId="22" xfId="0" applyFont="1" applyFill="1" applyBorder="1" applyAlignment="1" applyProtection="1">
      <alignment horizontal="center" vertical="center" wrapText="1"/>
      <protection/>
    </xf>
    <xf numFmtId="0" fontId="47" fillId="36" borderId="23" xfId="0" applyFont="1" applyFill="1" applyBorder="1" applyAlignment="1" applyProtection="1">
      <alignment horizontal="center" vertical="center" wrapText="1"/>
      <protection/>
    </xf>
    <xf numFmtId="0" fontId="47" fillId="36" borderId="24" xfId="0" applyFont="1" applyFill="1" applyBorder="1" applyAlignment="1" applyProtection="1">
      <alignment horizontal="center" vertical="center" wrapText="1"/>
      <protection/>
    </xf>
    <xf numFmtId="0" fontId="47" fillId="36" borderId="25" xfId="0" applyFont="1" applyFill="1" applyBorder="1" applyAlignment="1" applyProtection="1">
      <alignment horizontal="center" vertical="center" wrapText="1"/>
      <protection/>
    </xf>
    <xf numFmtId="0" fontId="47" fillId="36" borderId="0" xfId="0" applyFont="1" applyFill="1" applyBorder="1" applyAlignment="1" applyProtection="1">
      <alignment horizontal="center" vertical="center" wrapText="1"/>
      <protection/>
    </xf>
    <xf numFmtId="0" fontId="47" fillId="36" borderId="26" xfId="0" applyFont="1" applyFill="1" applyBorder="1" applyAlignment="1" applyProtection="1">
      <alignment horizontal="center" vertical="center" wrapText="1"/>
      <protection/>
    </xf>
    <xf numFmtId="0" fontId="47" fillId="36" borderId="27" xfId="0" applyFont="1" applyFill="1" applyBorder="1" applyAlignment="1" applyProtection="1">
      <alignment horizontal="center" vertical="center" wrapText="1"/>
      <protection/>
    </xf>
    <xf numFmtId="0" fontId="47" fillId="36" borderId="18" xfId="0" applyFont="1" applyFill="1" applyBorder="1" applyAlignment="1" applyProtection="1">
      <alignment horizontal="center" vertical="center" wrapText="1"/>
      <protection/>
    </xf>
    <xf numFmtId="0" fontId="47" fillId="36" borderId="28" xfId="0" applyFont="1" applyFill="1" applyBorder="1" applyAlignment="1" applyProtection="1">
      <alignment horizontal="center" vertical="center" wrapText="1"/>
      <protection/>
    </xf>
    <xf numFmtId="0" fontId="0" fillId="36" borderId="22" xfId="0" applyFill="1" applyBorder="1" applyAlignment="1">
      <alignment horizontal="left" vertical="top" wrapText="1"/>
    </xf>
    <xf numFmtId="0" fontId="0" fillId="36" borderId="23" xfId="0" applyFill="1" applyBorder="1" applyAlignment="1">
      <alignment horizontal="left" vertical="top" wrapText="1"/>
    </xf>
    <xf numFmtId="0" fontId="0" fillId="36" borderId="24" xfId="0" applyFill="1" applyBorder="1" applyAlignment="1">
      <alignment horizontal="left" vertical="top" wrapText="1"/>
    </xf>
    <xf numFmtId="0" fontId="0" fillId="36" borderId="25" xfId="0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27" xfId="0" applyFill="1" applyBorder="1" applyAlignment="1">
      <alignment horizontal="left" vertical="top" wrapText="1"/>
    </xf>
    <xf numFmtId="0" fontId="0" fillId="36" borderId="18" xfId="0" applyFill="1" applyBorder="1" applyAlignment="1">
      <alignment horizontal="left" vertical="top" wrapText="1"/>
    </xf>
    <xf numFmtId="0" fontId="0" fillId="36" borderId="28" xfId="0" applyFill="1" applyBorder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26" xfId="0" applyFont="1" applyFill="1" applyBorder="1" applyAlignment="1">
      <alignment horizontal="left" vertical="top" wrapText="1"/>
    </xf>
    <xf numFmtId="0" fontId="2" fillId="36" borderId="27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28" xfId="0" applyFont="1" applyFill="1" applyBorder="1" applyAlignment="1">
      <alignment horizontal="left" vertical="top" wrapText="1"/>
    </xf>
    <xf numFmtId="0" fontId="47" fillId="36" borderId="22" xfId="0" applyFont="1" applyFill="1" applyBorder="1" applyAlignment="1">
      <alignment horizontal="left" vertical="top" wrapText="1"/>
    </xf>
    <xf numFmtId="0" fontId="47" fillId="36" borderId="23" xfId="0" applyFont="1" applyFill="1" applyBorder="1" applyAlignment="1">
      <alignment horizontal="left" vertical="top" wrapText="1"/>
    </xf>
    <xf numFmtId="0" fontId="47" fillId="36" borderId="24" xfId="0" applyFont="1" applyFill="1" applyBorder="1" applyAlignment="1">
      <alignment horizontal="left" vertical="top" wrapText="1"/>
    </xf>
    <xf numFmtId="0" fontId="47" fillId="36" borderId="25" xfId="0" applyFont="1" applyFill="1" applyBorder="1" applyAlignment="1">
      <alignment horizontal="left" vertical="top" wrapText="1"/>
    </xf>
    <xf numFmtId="0" fontId="47" fillId="36" borderId="0" xfId="0" applyFont="1" applyFill="1" applyBorder="1" applyAlignment="1">
      <alignment horizontal="left" vertical="top" wrapText="1"/>
    </xf>
    <xf numFmtId="0" fontId="47" fillId="36" borderId="26" xfId="0" applyFont="1" applyFill="1" applyBorder="1" applyAlignment="1">
      <alignment horizontal="left" vertical="top" wrapText="1"/>
    </xf>
    <xf numFmtId="0" fontId="47" fillId="36" borderId="27" xfId="0" applyFont="1" applyFill="1" applyBorder="1" applyAlignment="1">
      <alignment horizontal="left" vertical="top" wrapText="1"/>
    </xf>
    <xf numFmtId="0" fontId="47" fillId="36" borderId="18" xfId="0" applyFont="1" applyFill="1" applyBorder="1" applyAlignment="1">
      <alignment horizontal="left" vertical="top" wrapText="1"/>
    </xf>
    <xf numFmtId="0" fontId="47" fillId="36" borderId="28" xfId="0" applyFont="1" applyFill="1" applyBorder="1" applyAlignment="1">
      <alignment horizontal="left" vertical="top" wrapText="1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14" fontId="54" fillId="0" borderId="27" xfId="0" applyNumberFormat="1" applyFont="1" applyBorder="1" applyAlignment="1">
      <alignment horizontal="center" vertical="center"/>
    </xf>
    <xf numFmtId="14" fontId="54" fillId="0" borderId="18" xfId="0" applyNumberFormat="1" applyFont="1" applyBorder="1" applyAlignment="1">
      <alignment horizontal="center" vertical="center"/>
    </xf>
    <xf numFmtId="14" fontId="54" fillId="0" borderId="28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18.28125" style="0" customWidth="1"/>
    <col min="3" max="3" width="25.140625" style="8" customWidth="1"/>
    <col min="4" max="4" width="1.8515625" style="0" customWidth="1"/>
    <col min="5" max="5" width="5.8515625" style="8" hidden="1" customWidth="1"/>
    <col min="6" max="6" width="7.57421875" style="8" hidden="1" customWidth="1"/>
    <col min="7" max="7" width="4.00390625" style="8" hidden="1" customWidth="1"/>
    <col min="8" max="8" width="10.57421875" style="68" hidden="1" customWidth="1"/>
    <col min="9" max="9" width="7.00390625" style="8" hidden="1" customWidth="1"/>
    <col min="10" max="10" width="17.57421875" style="8" hidden="1" customWidth="1"/>
    <col min="11" max="11" width="5.8515625" style="8" hidden="1" customWidth="1"/>
    <col min="12" max="12" width="5.7109375" style="8" hidden="1" customWidth="1"/>
  </cols>
  <sheetData>
    <row r="1" spans="1:3" ht="15">
      <c r="A1" s="15"/>
      <c r="B1" s="18"/>
      <c r="C1" s="19"/>
    </row>
    <row r="2" spans="2:3" ht="15">
      <c r="B2" s="9" t="s">
        <v>10</v>
      </c>
      <c r="C2" s="51">
        <v>2020</v>
      </c>
    </row>
    <row r="3" spans="2:3" ht="15">
      <c r="B3" s="9" t="s">
        <v>9</v>
      </c>
      <c r="C3" s="51" t="s">
        <v>107</v>
      </c>
    </row>
    <row r="4" spans="2:3" ht="15">
      <c r="B4" s="9" t="s">
        <v>11</v>
      </c>
      <c r="C4" s="51" t="s">
        <v>36</v>
      </c>
    </row>
    <row r="5" spans="2:3" ht="15">
      <c r="B5" s="9" t="s">
        <v>120</v>
      </c>
      <c r="C5" s="51" t="s">
        <v>36</v>
      </c>
    </row>
    <row r="6" spans="2:3" ht="15">
      <c r="B6" s="9" t="s">
        <v>12</v>
      </c>
      <c r="C6" s="51" t="s">
        <v>36</v>
      </c>
    </row>
    <row r="7" spans="2:3" ht="15">
      <c r="B7" s="9" t="s">
        <v>13</v>
      </c>
      <c r="C7" s="51" t="s">
        <v>36</v>
      </c>
    </row>
    <row r="8" spans="2:3" ht="15">
      <c r="B8" s="9" t="s">
        <v>14</v>
      </c>
      <c r="C8" s="52" t="s">
        <v>3499</v>
      </c>
    </row>
    <row r="10" spans="1:12" ht="15">
      <c r="A10" s="15"/>
      <c r="B10" s="16" t="s">
        <v>19</v>
      </c>
      <c r="C10" s="17" t="s">
        <v>20</v>
      </c>
      <c r="E10" s="69" t="s">
        <v>5</v>
      </c>
      <c r="F10" s="69" t="s">
        <v>125</v>
      </c>
      <c r="G10" s="69" t="s">
        <v>126</v>
      </c>
      <c r="H10" s="70" t="s">
        <v>128</v>
      </c>
      <c r="I10" s="69" t="s">
        <v>127</v>
      </c>
      <c r="J10" s="69" t="s">
        <v>16</v>
      </c>
      <c r="K10" s="69" t="s">
        <v>5</v>
      </c>
      <c r="L10" s="69" t="s">
        <v>6</v>
      </c>
    </row>
    <row r="11" spans="1:12" ht="15">
      <c r="A11">
        <v>1</v>
      </c>
      <c r="B11" s="50" t="s">
        <v>22</v>
      </c>
      <c r="C11" s="51" t="s">
        <v>36</v>
      </c>
      <c r="E11" s="8" t="str">
        <f>'STEP 6 - Final Report'!D11</f>
        <v> </v>
      </c>
      <c r="F11" s="8">
        <f>COUNT('STEPS 2-3- Enter Players-Scores'!$G$2:$G$6)</f>
        <v>0</v>
      </c>
      <c r="G11" s="8">
        <f>MAX('STEPS 2-3- Enter Players-Scores'!$G$2:$G$6)</f>
        <v>0</v>
      </c>
      <c r="H11" s="68">
        <f>IF(F11=5,E11+G11/1000,IF(F11=4,E11+0.9,1000))+ROW(E11)/100000</f>
        <v>1000.00011</v>
      </c>
      <c r="I11" s="8">
        <f>RANK(H11,$H$11:$H$26,1)</f>
        <v>1</v>
      </c>
      <c r="J11" s="8" t="str">
        <f>B11</f>
        <v>Team A</v>
      </c>
      <c r="K11" s="8" t="str">
        <f>E11</f>
        <v> </v>
      </c>
      <c r="L11" s="8">
        <f>IF(E11=" ","",RANK(E11,E:E,1))</f>
      </c>
    </row>
    <row r="12" spans="1:12" ht="15">
      <c r="A12">
        <v>2</v>
      </c>
      <c r="B12" s="50" t="s">
        <v>23</v>
      </c>
      <c r="C12" s="51" t="s">
        <v>36</v>
      </c>
      <c r="E12" s="8" t="str">
        <f>'STEP 6 - Final Report'!I11</f>
        <v> </v>
      </c>
      <c r="F12" s="8">
        <f>COUNT('STEPS 2-3- Enter Players-Scores'!$G$7:$G$11)</f>
        <v>0</v>
      </c>
      <c r="G12" s="8">
        <f>MAX('STEPS 2-3- Enter Players-Scores'!$G$7:$G$11)</f>
        <v>0</v>
      </c>
      <c r="H12" s="68">
        <f aca="true" t="shared" si="0" ref="H12:H26">IF(F12=5,E12+G12/1000,IF(F12=4,E12+0.9,1000))+ROW(E12)/100000</f>
        <v>1000.00012</v>
      </c>
      <c r="I12" s="8">
        <f aca="true" t="shared" si="1" ref="I12:I26">RANK(H12,$H$11:$H$26,1)</f>
        <v>2</v>
      </c>
      <c r="J12" s="8" t="str">
        <f aca="true" t="shared" si="2" ref="J12:J26">B12</f>
        <v>Team B</v>
      </c>
      <c r="K12" s="8" t="str">
        <f aca="true" t="shared" si="3" ref="K12:K26">E12</f>
        <v> </v>
      </c>
      <c r="L12" s="8">
        <f aca="true" t="shared" si="4" ref="L12:L26">IF(E12=" ","",RANK(E12,E$1:E$65536,1))</f>
      </c>
    </row>
    <row r="13" spans="1:12" ht="15">
      <c r="A13">
        <v>3</v>
      </c>
      <c r="B13" s="50" t="s">
        <v>24</v>
      </c>
      <c r="C13" s="51" t="s">
        <v>36</v>
      </c>
      <c r="E13" s="8" t="str">
        <f>'STEP 6 - Final Report'!D18</f>
        <v> </v>
      </c>
      <c r="F13" s="8">
        <f>COUNT('STEPS 2-3- Enter Players-Scores'!$G$12:$G$16)</f>
        <v>0</v>
      </c>
      <c r="G13" s="8">
        <f>MAX('STEPS 2-3- Enter Players-Scores'!$G$12:$G$16)</f>
        <v>0</v>
      </c>
      <c r="H13" s="68">
        <f t="shared" si="0"/>
        <v>1000.00013</v>
      </c>
      <c r="I13" s="8">
        <f t="shared" si="1"/>
        <v>3</v>
      </c>
      <c r="J13" s="8" t="str">
        <f t="shared" si="2"/>
        <v>Team C</v>
      </c>
      <c r="K13" s="8" t="str">
        <f t="shared" si="3"/>
        <v> </v>
      </c>
      <c r="L13" s="8">
        <f t="shared" si="4"/>
      </c>
    </row>
    <row r="14" spans="1:12" ht="15">
      <c r="A14">
        <v>4</v>
      </c>
      <c r="B14" s="50" t="s">
        <v>25</v>
      </c>
      <c r="C14" s="51" t="s">
        <v>36</v>
      </c>
      <c r="E14" s="8" t="str">
        <f>'STEP 6 - Final Report'!I18</f>
        <v> </v>
      </c>
      <c r="F14" s="8">
        <f>COUNT('STEPS 2-3- Enter Players-Scores'!$G$17:$G$21)</f>
        <v>0</v>
      </c>
      <c r="G14" s="8">
        <f>MAX('STEPS 2-3- Enter Players-Scores'!$G$17:$G$21)</f>
        <v>0</v>
      </c>
      <c r="H14" s="68">
        <f t="shared" si="0"/>
        <v>1000.00014</v>
      </c>
      <c r="I14" s="8">
        <f t="shared" si="1"/>
        <v>4</v>
      </c>
      <c r="J14" s="8" t="str">
        <f t="shared" si="2"/>
        <v>Team D</v>
      </c>
      <c r="K14" s="8" t="str">
        <f t="shared" si="3"/>
        <v> </v>
      </c>
      <c r="L14" s="8">
        <f t="shared" si="4"/>
      </c>
    </row>
    <row r="15" spans="1:12" ht="15">
      <c r="A15">
        <v>5</v>
      </c>
      <c r="B15" s="50" t="s">
        <v>26</v>
      </c>
      <c r="C15" s="51" t="s">
        <v>36</v>
      </c>
      <c r="E15" s="8" t="str">
        <f>'STEP 6 - Final Report'!D25</f>
        <v> </v>
      </c>
      <c r="F15" s="8">
        <f>COUNT('STEPS 2-3- Enter Players-Scores'!$G$22:$G$26)</f>
        <v>0</v>
      </c>
      <c r="G15" s="8">
        <f>MAX('STEPS 2-3- Enter Players-Scores'!$G$22:$G$26)</f>
        <v>0</v>
      </c>
      <c r="H15" s="68">
        <f t="shared" si="0"/>
        <v>1000.00015</v>
      </c>
      <c r="I15" s="8">
        <f t="shared" si="1"/>
        <v>5</v>
      </c>
      <c r="J15" s="8" t="str">
        <f t="shared" si="2"/>
        <v>Team E</v>
      </c>
      <c r="K15" s="8" t="str">
        <f t="shared" si="3"/>
        <v> </v>
      </c>
      <c r="L15" s="8">
        <f t="shared" si="4"/>
      </c>
    </row>
    <row r="16" spans="1:12" ht="15">
      <c r="A16">
        <v>6</v>
      </c>
      <c r="B16" s="50" t="s">
        <v>27</v>
      </c>
      <c r="C16" s="51" t="s">
        <v>36</v>
      </c>
      <c r="E16" s="8" t="str">
        <f>'STEP 6 - Final Report'!I25</f>
        <v> </v>
      </c>
      <c r="F16" s="8">
        <f>COUNT('STEPS 2-3- Enter Players-Scores'!$G$27:$G$31)</f>
        <v>0</v>
      </c>
      <c r="G16" s="8">
        <f>MAX('STEPS 2-3- Enter Players-Scores'!$G$27:$G$31)</f>
        <v>0</v>
      </c>
      <c r="H16" s="68">
        <f t="shared" si="0"/>
        <v>1000.00016</v>
      </c>
      <c r="I16" s="8">
        <f t="shared" si="1"/>
        <v>6</v>
      </c>
      <c r="J16" s="8" t="str">
        <f t="shared" si="2"/>
        <v>Team F</v>
      </c>
      <c r="K16" s="8" t="str">
        <f t="shared" si="3"/>
        <v> </v>
      </c>
      <c r="L16" s="8">
        <f t="shared" si="4"/>
      </c>
    </row>
    <row r="17" spans="1:12" ht="15">
      <c r="A17">
        <v>7</v>
      </c>
      <c r="B17" s="50" t="s">
        <v>28</v>
      </c>
      <c r="C17" s="51" t="s">
        <v>36</v>
      </c>
      <c r="E17" s="8" t="str">
        <f>'STEP 6 - Final Report'!D32</f>
        <v> </v>
      </c>
      <c r="F17" s="8">
        <f>COUNT('STEPS 2-3- Enter Players-Scores'!$G$32:$G$36)</f>
        <v>0</v>
      </c>
      <c r="G17" s="8">
        <f>MAX('STEPS 2-3- Enter Players-Scores'!$G$32:$G$36)</f>
        <v>0</v>
      </c>
      <c r="H17" s="68">
        <f t="shared" si="0"/>
        <v>1000.00017</v>
      </c>
      <c r="I17" s="8">
        <f t="shared" si="1"/>
        <v>7</v>
      </c>
      <c r="J17" s="8" t="str">
        <f t="shared" si="2"/>
        <v>Team G</v>
      </c>
      <c r="K17" s="8" t="str">
        <f t="shared" si="3"/>
        <v> </v>
      </c>
      <c r="L17" s="8">
        <f t="shared" si="4"/>
      </c>
    </row>
    <row r="18" spans="1:12" ht="15">
      <c r="A18">
        <v>8</v>
      </c>
      <c r="B18" s="50" t="s">
        <v>29</v>
      </c>
      <c r="C18" s="51" t="s">
        <v>36</v>
      </c>
      <c r="E18" s="8" t="str">
        <f>'STEP 6 - Final Report'!I32</f>
        <v> </v>
      </c>
      <c r="F18" s="8">
        <f>COUNT('STEPS 2-3- Enter Players-Scores'!$G$37:$G$41)</f>
        <v>0</v>
      </c>
      <c r="G18" s="8">
        <f>MAX('STEPS 2-3- Enter Players-Scores'!$G$37:$G$41)</f>
        <v>0</v>
      </c>
      <c r="H18" s="68">
        <f t="shared" si="0"/>
        <v>1000.00018</v>
      </c>
      <c r="I18" s="8">
        <f t="shared" si="1"/>
        <v>8</v>
      </c>
      <c r="J18" s="8" t="str">
        <f t="shared" si="2"/>
        <v>Team H</v>
      </c>
      <c r="K18" s="8" t="str">
        <f t="shared" si="3"/>
        <v> </v>
      </c>
      <c r="L18" s="8">
        <f t="shared" si="4"/>
      </c>
    </row>
    <row r="19" spans="1:12" ht="15">
      <c r="A19">
        <v>9</v>
      </c>
      <c r="B19" s="50" t="s">
        <v>30</v>
      </c>
      <c r="C19" s="51" t="s">
        <v>36</v>
      </c>
      <c r="E19" s="8" t="str">
        <f>'STEP 6 - Final Report'!D39</f>
        <v> </v>
      </c>
      <c r="F19" s="8">
        <f>COUNT('STEPS 2-3- Enter Players-Scores'!$G$42:$G$46)</f>
        <v>0</v>
      </c>
      <c r="G19" s="8">
        <f>MAX('STEPS 2-3- Enter Players-Scores'!$G$42:$G$46)</f>
        <v>0</v>
      </c>
      <c r="H19" s="68">
        <f t="shared" si="0"/>
        <v>1000.00019</v>
      </c>
      <c r="I19" s="8">
        <f t="shared" si="1"/>
        <v>9</v>
      </c>
      <c r="J19" s="8" t="str">
        <f t="shared" si="2"/>
        <v>Team I</v>
      </c>
      <c r="K19" s="8" t="str">
        <f t="shared" si="3"/>
        <v> </v>
      </c>
      <c r="L19" s="8">
        <f t="shared" si="4"/>
      </c>
    </row>
    <row r="20" spans="1:12" ht="15">
      <c r="A20">
        <v>10</v>
      </c>
      <c r="B20" s="50" t="s">
        <v>31</v>
      </c>
      <c r="C20" s="51" t="s">
        <v>36</v>
      </c>
      <c r="E20" s="8" t="str">
        <f>'STEP 6 - Final Report'!I39</f>
        <v> </v>
      </c>
      <c r="F20" s="8">
        <f>COUNT('STEPS 2-3- Enter Players-Scores'!$G$47:$G$51)</f>
        <v>0</v>
      </c>
      <c r="G20" s="8">
        <f>MAX('STEPS 2-3- Enter Players-Scores'!$G$47:$G$51)</f>
        <v>0</v>
      </c>
      <c r="H20" s="68">
        <f t="shared" si="0"/>
        <v>1000.0002</v>
      </c>
      <c r="I20" s="8">
        <f t="shared" si="1"/>
        <v>10</v>
      </c>
      <c r="J20" s="8" t="str">
        <f t="shared" si="2"/>
        <v>Team J</v>
      </c>
      <c r="K20" s="8" t="str">
        <f t="shared" si="3"/>
        <v> </v>
      </c>
      <c r="L20" s="8">
        <f t="shared" si="4"/>
      </c>
    </row>
    <row r="21" spans="1:12" ht="15">
      <c r="A21">
        <v>11</v>
      </c>
      <c r="B21" s="50" t="s">
        <v>32</v>
      </c>
      <c r="C21" s="51" t="s">
        <v>36</v>
      </c>
      <c r="E21" s="8" t="str">
        <f>'STEP 6 - Final Report'!D46</f>
        <v> </v>
      </c>
      <c r="F21" s="8">
        <f>COUNT('STEPS 2-3- Enter Players-Scores'!$G$52:$G$56)</f>
        <v>0</v>
      </c>
      <c r="G21" s="8">
        <f>MAX('STEPS 2-3- Enter Players-Scores'!$G$52:$G$56)</f>
        <v>0</v>
      </c>
      <c r="H21" s="68">
        <f t="shared" si="0"/>
        <v>1000.00021</v>
      </c>
      <c r="I21" s="8">
        <f t="shared" si="1"/>
        <v>11</v>
      </c>
      <c r="J21" s="8" t="str">
        <f t="shared" si="2"/>
        <v>Team K</v>
      </c>
      <c r="K21" s="8" t="str">
        <f t="shared" si="3"/>
        <v> </v>
      </c>
      <c r="L21" s="8">
        <f t="shared" si="4"/>
      </c>
    </row>
    <row r="22" spans="1:12" ht="15">
      <c r="A22">
        <v>12</v>
      </c>
      <c r="B22" s="50" t="s">
        <v>33</v>
      </c>
      <c r="C22" s="51" t="s">
        <v>36</v>
      </c>
      <c r="E22" s="8" t="str">
        <f>'STEP 6 - Final Report'!I46</f>
        <v> </v>
      </c>
      <c r="F22" s="8">
        <f>COUNT('STEPS 2-3- Enter Players-Scores'!$G$57:$G$61)</f>
        <v>0</v>
      </c>
      <c r="G22" s="8">
        <f>MAX('STEPS 2-3- Enter Players-Scores'!$G$57:$G$61)</f>
        <v>0</v>
      </c>
      <c r="H22" s="68">
        <f t="shared" si="0"/>
        <v>1000.00022</v>
      </c>
      <c r="I22" s="8">
        <f t="shared" si="1"/>
        <v>12</v>
      </c>
      <c r="J22" s="8" t="str">
        <f t="shared" si="2"/>
        <v>Team L</v>
      </c>
      <c r="K22" s="8" t="str">
        <f t="shared" si="3"/>
        <v> </v>
      </c>
      <c r="L22" s="8">
        <f t="shared" si="4"/>
      </c>
    </row>
    <row r="23" spans="1:12" ht="15">
      <c r="A23">
        <v>13</v>
      </c>
      <c r="B23" s="50" t="s">
        <v>34</v>
      </c>
      <c r="C23" s="51" t="s">
        <v>36</v>
      </c>
      <c r="E23" s="8" t="str">
        <f>'STEP 6 - Final Report'!D53</f>
        <v> </v>
      </c>
      <c r="F23" s="8">
        <f>COUNT('STEPS 2-3- Enter Players-Scores'!$G$62:$G$66)</f>
        <v>0</v>
      </c>
      <c r="G23" s="8">
        <f>MAX('STEPS 2-3- Enter Players-Scores'!$G$62:$G$66)</f>
        <v>0</v>
      </c>
      <c r="H23" s="68">
        <f t="shared" si="0"/>
        <v>1000.00023</v>
      </c>
      <c r="I23" s="8">
        <f t="shared" si="1"/>
        <v>13</v>
      </c>
      <c r="J23" s="8" t="str">
        <f t="shared" si="2"/>
        <v>Team M</v>
      </c>
      <c r="K23" s="8" t="str">
        <f t="shared" si="3"/>
        <v> </v>
      </c>
      <c r="L23" s="8">
        <f t="shared" si="4"/>
      </c>
    </row>
    <row r="24" spans="1:12" ht="15">
      <c r="A24">
        <v>14</v>
      </c>
      <c r="B24" s="50" t="s">
        <v>35</v>
      </c>
      <c r="C24" s="51" t="s">
        <v>36</v>
      </c>
      <c r="E24" s="8" t="str">
        <f>'STEP 6 - Final Report'!I53</f>
        <v> </v>
      </c>
      <c r="F24" s="8">
        <f>COUNT('STEPS 2-3- Enter Players-Scores'!$G$67:$G$71)</f>
        <v>0</v>
      </c>
      <c r="G24" s="8">
        <f>MAX('STEPS 2-3- Enter Players-Scores'!$G$67:$G$71)</f>
        <v>0</v>
      </c>
      <c r="H24" s="68">
        <f t="shared" si="0"/>
        <v>1000.00024</v>
      </c>
      <c r="I24" s="8">
        <f t="shared" si="1"/>
        <v>14</v>
      </c>
      <c r="J24" s="8" t="str">
        <f t="shared" si="2"/>
        <v>Team N</v>
      </c>
      <c r="K24" s="8" t="str">
        <f t="shared" si="3"/>
        <v> </v>
      </c>
      <c r="L24" s="8">
        <f t="shared" si="4"/>
      </c>
    </row>
    <row r="25" spans="1:12" ht="15">
      <c r="A25">
        <v>15</v>
      </c>
      <c r="B25" s="50" t="s">
        <v>108</v>
      </c>
      <c r="C25" s="51" t="s">
        <v>36</v>
      </c>
      <c r="E25" s="8" t="str">
        <f>'STEP 6 - Final Report'!D60</f>
        <v> </v>
      </c>
      <c r="F25" s="8">
        <f>COUNT('STEPS 2-3- Enter Players-Scores'!$G$72:$G$76)</f>
        <v>0</v>
      </c>
      <c r="G25" s="8">
        <f>MAX('STEPS 2-3- Enter Players-Scores'!$G$72:$G$76)</f>
        <v>0</v>
      </c>
      <c r="H25" s="68">
        <f t="shared" si="0"/>
        <v>1000.00025</v>
      </c>
      <c r="I25" s="8">
        <f t="shared" si="1"/>
        <v>15</v>
      </c>
      <c r="J25" s="8" t="str">
        <f t="shared" si="2"/>
        <v>Team O</v>
      </c>
      <c r="K25" s="8" t="str">
        <f t="shared" si="3"/>
        <v> </v>
      </c>
      <c r="L25" s="8">
        <f t="shared" si="4"/>
      </c>
    </row>
    <row r="26" spans="1:12" ht="15">
      <c r="A26">
        <v>16</v>
      </c>
      <c r="B26" s="50" t="s">
        <v>109</v>
      </c>
      <c r="C26" s="51" t="s">
        <v>36</v>
      </c>
      <c r="E26" s="8" t="str">
        <f>'STEP 6 - Final Report'!I60</f>
        <v> </v>
      </c>
      <c r="F26" s="8">
        <f>COUNT('STEPS 2-3- Enter Players-Scores'!$G$77:$G$81)</f>
        <v>0</v>
      </c>
      <c r="G26" s="8">
        <f>MAX('STEPS 2-3- Enter Players-Scores'!$G$77:$G$81)</f>
        <v>0</v>
      </c>
      <c r="H26" s="68">
        <f t="shared" si="0"/>
        <v>1000.00026</v>
      </c>
      <c r="I26" s="8">
        <f t="shared" si="1"/>
        <v>16</v>
      </c>
      <c r="J26" s="8" t="str">
        <f t="shared" si="2"/>
        <v>Team P</v>
      </c>
      <c r="K26" s="8" t="str">
        <f t="shared" si="3"/>
        <v> </v>
      </c>
      <c r="L26" s="8">
        <f t="shared" si="4"/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C1">
      <selection activeCell="V60" sqref="V60"/>
    </sheetView>
  </sheetViews>
  <sheetFormatPr defaultColWidth="9.140625" defaultRowHeight="15"/>
  <cols>
    <col min="1" max="2" width="9.140625" style="29" hidden="1" customWidth="1"/>
    <col min="3" max="3" width="25.8515625" style="35" customWidth="1"/>
    <col min="4" max="4" width="4.140625" style="36" customWidth="1"/>
    <col min="5" max="5" width="24.00390625" style="29" customWidth="1"/>
    <col min="6" max="6" width="4.140625" style="36" customWidth="1"/>
    <col min="7" max="8" width="7.57421875" style="36" customWidth="1"/>
    <col min="9" max="9" width="2.28125" style="29" customWidth="1"/>
    <col min="12" max="13" width="9.140625" style="29" customWidth="1"/>
    <col min="14" max="18" width="0" style="29" hidden="1" customWidth="1"/>
    <col min="19" max="16384" width="9.140625" style="29" customWidth="1"/>
  </cols>
  <sheetData>
    <row r="1" spans="3:8" s="25" customFormat="1" ht="12.75">
      <c r="C1" s="20" t="s">
        <v>0</v>
      </c>
      <c r="D1" s="21" t="s">
        <v>1</v>
      </c>
      <c r="E1" s="22" t="s">
        <v>2</v>
      </c>
      <c r="F1" s="21" t="s">
        <v>4</v>
      </c>
      <c r="G1" s="23" t="s">
        <v>3</v>
      </c>
      <c r="H1" s="24" t="s">
        <v>6</v>
      </c>
    </row>
    <row r="2" spans="1:18" ht="15">
      <c r="A2" s="67">
        <f aca="true" t="shared" si="0" ref="A2:A33">IF(COUNT(H2)=1,H2+ROW(H2)/1000,500+ROW(H2)/1000)</f>
        <v>500.002</v>
      </c>
      <c r="B2" s="29">
        <f aca="true" t="shared" si="1" ref="B2:B33">RANK(A2,A$1:A$65536,1)</f>
        <v>1</v>
      </c>
      <c r="C2" s="26" t="str">
        <f>'STEP 1-Before the Tournament'!B11</f>
        <v>Team A</v>
      </c>
      <c r="D2" s="27">
        <v>1</v>
      </c>
      <c r="E2" s="53" t="s">
        <v>37</v>
      </c>
      <c r="F2" s="54" t="s">
        <v>18</v>
      </c>
      <c r="G2" s="55"/>
      <c r="H2" s="28">
        <f>IF(COUNT(G2)=1,RANK(G2,G:G,1),"")</f>
      </c>
      <c r="N2" s="29" t="str">
        <f>C2&amp;D2</f>
        <v>Team A1</v>
      </c>
      <c r="O2" s="29" t="str">
        <f>LEFT(E2,SEARCH(" ",E2)-1)</f>
        <v>Player</v>
      </c>
      <c r="P2" s="29" t="str">
        <f>RIGHT(E2,LEN(E2)-SEARCH(" ",E2))</f>
        <v>A1</v>
      </c>
      <c r="Q2" s="29" t="str">
        <f>F2</f>
        <v> </v>
      </c>
      <c r="R2" s="29">
        <f>G2</f>
        <v>0</v>
      </c>
    </row>
    <row r="3" spans="1:18" ht="15">
      <c r="A3" s="67">
        <f t="shared" si="0"/>
        <v>500.003</v>
      </c>
      <c r="B3" s="29">
        <f t="shared" si="1"/>
        <v>2</v>
      </c>
      <c r="C3" s="30" t="str">
        <f>C2</f>
        <v>Team A</v>
      </c>
      <c r="D3" s="27">
        <v>2</v>
      </c>
      <c r="E3" s="53" t="s">
        <v>38</v>
      </c>
      <c r="F3" s="54" t="s">
        <v>18</v>
      </c>
      <c r="G3" s="55"/>
      <c r="H3" s="27">
        <f aca="true" t="shared" si="2" ref="H3:H66">IF(COUNT(G3)=1,RANK(G3,G$1:G$65536,1),"")</f>
      </c>
      <c r="N3" s="29" t="str">
        <f aca="true" t="shared" si="3" ref="N3:N66">C3&amp;D3</f>
        <v>Team A2</v>
      </c>
      <c r="O3" s="29" t="str">
        <f aca="true" t="shared" si="4" ref="O3:O66">LEFT(E3,SEARCH(" ",E3)-1)</f>
        <v>Player</v>
      </c>
      <c r="P3" s="29" t="str">
        <f aca="true" t="shared" si="5" ref="P3:P66">RIGHT(E3,LEN(E3)-SEARCH(" ",E3))</f>
        <v>A2</v>
      </c>
      <c r="Q3" s="29" t="str">
        <f aca="true" t="shared" si="6" ref="Q3:Q66">F3</f>
        <v> </v>
      </c>
      <c r="R3" s="29">
        <f aca="true" t="shared" si="7" ref="R3:R66">G3</f>
        <v>0</v>
      </c>
    </row>
    <row r="4" spans="1:18" ht="15">
      <c r="A4" s="67">
        <f t="shared" si="0"/>
        <v>500.004</v>
      </c>
      <c r="B4" s="29">
        <f t="shared" si="1"/>
        <v>3</v>
      </c>
      <c r="C4" s="30" t="str">
        <f>C3</f>
        <v>Team A</v>
      </c>
      <c r="D4" s="27">
        <v>3</v>
      </c>
      <c r="E4" s="53" t="s">
        <v>39</v>
      </c>
      <c r="F4" s="54" t="s">
        <v>18</v>
      </c>
      <c r="G4" s="55"/>
      <c r="H4" s="27">
        <f t="shared" si="2"/>
      </c>
      <c r="N4" s="29" t="str">
        <f t="shared" si="3"/>
        <v>Team A3</v>
      </c>
      <c r="O4" s="29" t="str">
        <f t="shared" si="4"/>
        <v>Player</v>
      </c>
      <c r="P4" s="29" t="str">
        <f t="shared" si="5"/>
        <v>A3</v>
      </c>
      <c r="Q4" s="29" t="str">
        <f t="shared" si="6"/>
        <v> </v>
      </c>
      <c r="R4" s="29">
        <f t="shared" si="7"/>
        <v>0</v>
      </c>
    </row>
    <row r="5" spans="1:18" ht="15">
      <c r="A5" s="67">
        <f t="shared" si="0"/>
        <v>500.005</v>
      </c>
      <c r="B5" s="29">
        <f t="shared" si="1"/>
        <v>4</v>
      </c>
      <c r="C5" s="30" t="str">
        <f>C4</f>
        <v>Team A</v>
      </c>
      <c r="D5" s="27">
        <v>4</v>
      </c>
      <c r="E5" s="53" t="s">
        <v>40</v>
      </c>
      <c r="F5" s="54" t="s">
        <v>18</v>
      </c>
      <c r="G5" s="55"/>
      <c r="H5" s="27">
        <f t="shared" si="2"/>
      </c>
      <c r="N5" s="29" t="str">
        <f t="shared" si="3"/>
        <v>Team A4</v>
      </c>
      <c r="O5" s="29" t="str">
        <f t="shared" si="4"/>
        <v>Player</v>
      </c>
      <c r="P5" s="29" t="str">
        <f t="shared" si="5"/>
        <v>A4</v>
      </c>
      <c r="Q5" s="29" t="str">
        <f t="shared" si="6"/>
        <v> </v>
      </c>
      <c r="R5" s="29">
        <f t="shared" si="7"/>
        <v>0</v>
      </c>
    </row>
    <row r="6" spans="1:18" ht="15.75" thickBot="1">
      <c r="A6" s="67">
        <f t="shared" si="0"/>
        <v>500.006</v>
      </c>
      <c r="B6" s="29">
        <f t="shared" si="1"/>
        <v>5</v>
      </c>
      <c r="C6" s="30" t="str">
        <f>C5</f>
        <v>Team A</v>
      </c>
      <c r="D6" s="27">
        <v>5</v>
      </c>
      <c r="E6" s="53" t="s">
        <v>41</v>
      </c>
      <c r="F6" s="54" t="s">
        <v>18</v>
      </c>
      <c r="G6" s="55"/>
      <c r="H6" s="27">
        <f t="shared" si="2"/>
      </c>
      <c r="N6" s="29" t="str">
        <f t="shared" si="3"/>
        <v>Team A5</v>
      </c>
      <c r="O6" s="29" t="str">
        <f t="shared" si="4"/>
        <v>Player</v>
      </c>
      <c r="P6" s="29" t="str">
        <f t="shared" si="5"/>
        <v>A5</v>
      </c>
      <c r="Q6" s="29" t="str">
        <f t="shared" si="6"/>
        <v> </v>
      </c>
      <c r="R6" s="29">
        <f t="shared" si="7"/>
        <v>0</v>
      </c>
    </row>
    <row r="7" spans="1:18" ht="15" customHeight="1">
      <c r="A7" s="67">
        <f t="shared" si="0"/>
        <v>500.007</v>
      </c>
      <c r="B7" s="29">
        <f t="shared" si="1"/>
        <v>6</v>
      </c>
      <c r="C7" s="32" t="str">
        <f>'STEP 1-Before the Tournament'!B12</f>
        <v>Team B</v>
      </c>
      <c r="D7" s="28">
        <v>1</v>
      </c>
      <c r="E7" s="56" t="s">
        <v>42</v>
      </c>
      <c r="F7" s="57" t="s">
        <v>18</v>
      </c>
      <c r="G7" s="58"/>
      <c r="H7" s="28">
        <f t="shared" si="2"/>
      </c>
      <c r="J7" s="95" t="s">
        <v>124</v>
      </c>
      <c r="K7" s="96"/>
      <c r="L7" s="97"/>
      <c r="N7" s="29" t="str">
        <f t="shared" si="3"/>
        <v>Team B1</v>
      </c>
      <c r="O7" s="29" t="str">
        <f t="shared" si="4"/>
        <v>Player</v>
      </c>
      <c r="P7" s="29" t="str">
        <f t="shared" si="5"/>
        <v>B1</v>
      </c>
      <c r="Q7" s="29" t="str">
        <f t="shared" si="6"/>
        <v> </v>
      </c>
      <c r="R7" s="29">
        <f t="shared" si="7"/>
        <v>0</v>
      </c>
    </row>
    <row r="8" spans="1:18" ht="15" customHeight="1">
      <c r="A8" s="67">
        <f t="shared" si="0"/>
        <v>500.008</v>
      </c>
      <c r="B8" s="29">
        <f t="shared" si="1"/>
        <v>7</v>
      </c>
      <c r="C8" s="30" t="str">
        <f>C7</f>
        <v>Team B</v>
      </c>
      <c r="D8" s="27">
        <v>2</v>
      </c>
      <c r="E8" s="59" t="s">
        <v>43</v>
      </c>
      <c r="F8" s="54" t="s">
        <v>18</v>
      </c>
      <c r="G8" s="60"/>
      <c r="H8" s="27">
        <f t="shared" si="2"/>
      </c>
      <c r="J8" s="98"/>
      <c r="K8" s="99"/>
      <c r="L8" s="100"/>
      <c r="N8" s="29" t="str">
        <f t="shared" si="3"/>
        <v>Team B2</v>
      </c>
      <c r="O8" s="29" t="str">
        <f t="shared" si="4"/>
        <v>Player</v>
      </c>
      <c r="P8" s="29" t="str">
        <f t="shared" si="5"/>
        <v>B2</v>
      </c>
      <c r="Q8" s="29" t="str">
        <f t="shared" si="6"/>
        <v> </v>
      </c>
      <c r="R8" s="29">
        <f t="shared" si="7"/>
        <v>0</v>
      </c>
    </row>
    <row r="9" spans="1:18" ht="15" customHeight="1">
      <c r="A9" s="67">
        <f t="shared" si="0"/>
        <v>500.009</v>
      </c>
      <c r="B9" s="29">
        <f t="shared" si="1"/>
        <v>8</v>
      </c>
      <c r="C9" s="30" t="str">
        <f>C8</f>
        <v>Team B</v>
      </c>
      <c r="D9" s="27">
        <v>3</v>
      </c>
      <c r="E9" s="59" t="s">
        <v>44</v>
      </c>
      <c r="F9" s="54" t="s">
        <v>18</v>
      </c>
      <c r="G9" s="60"/>
      <c r="H9" s="27">
        <f t="shared" si="2"/>
      </c>
      <c r="J9" s="98"/>
      <c r="K9" s="99"/>
      <c r="L9" s="100"/>
      <c r="N9" s="29" t="str">
        <f t="shared" si="3"/>
        <v>Team B3</v>
      </c>
      <c r="O9" s="29" t="str">
        <f t="shared" si="4"/>
        <v>Player</v>
      </c>
      <c r="P9" s="29" t="str">
        <f t="shared" si="5"/>
        <v>B3</v>
      </c>
      <c r="Q9" s="29" t="str">
        <f t="shared" si="6"/>
        <v> </v>
      </c>
      <c r="R9" s="29">
        <f t="shared" si="7"/>
        <v>0</v>
      </c>
    </row>
    <row r="10" spans="1:18" ht="15" customHeight="1">
      <c r="A10" s="67">
        <f t="shared" si="0"/>
        <v>500.01</v>
      </c>
      <c r="B10" s="29">
        <f t="shared" si="1"/>
        <v>9</v>
      </c>
      <c r="C10" s="30" t="str">
        <f>C9</f>
        <v>Team B</v>
      </c>
      <c r="D10" s="27">
        <v>4</v>
      </c>
      <c r="E10" s="59" t="s">
        <v>45</v>
      </c>
      <c r="F10" s="54" t="s">
        <v>18</v>
      </c>
      <c r="G10" s="60"/>
      <c r="H10" s="27">
        <f t="shared" si="2"/>
      </c>
      <c r="J10" s="98"/>
      <c r="K10" s="99"/>
      <c r="L10" s="100"/>
      <c r="N10" s="29" t="str">
        <f t="shared" si="3"/>
        <v>Team B4</v>
      </c>
      <c r="O10" s="29" t="str">
        <f t="shared" si="4"/>
        <v>Player</v>
      </c>
      <c r="P10" s="29" t="str">
        <f t="shared" si="5"/>
        <v>B4</v>
      </c>
      <c r="Q10" s="29" t="str">
        <f t="shared" si="6"/>
        <v> </v>
      </c>
      <c r="R10" s="29">
        <f t="shared" si="7"/>
        <v>0</v>
      </c>
    </row>
    <row r="11" spans="1:18" ht="15" customHeight="1">
      <c r="A11" s="67">
        <f t="shared" si="0"/>
        <v>500.011</v>
      </c>
      <c r="B11" s="29">
        <f t="shared" si="1"/>
        <v>10</v>
      </c>
      <c r="C11" s="30" t="str">
        <f>C10</f>
        <v>Team B</v>
      </c>
      <c r="D11" s="27">
        <v>5</v>
      </c>
      <c r="E11" s="59" t="s">
        <v>46</v>
      </c>
      <c r="F11" s="54" t="s">
        <v>18</v>
      </c>
      <c r="G11" s="60"/>
      <c r="H11" s="31">
        <f t="shared" si="2"/>
      </c>
      <c r="J11" s="98"/>
      <c r="K11" s="99"/>
      <c r="L11" s="100"/>
      <c r="N11" s="29" t="str">
        <f t="shared" si="3"/>
        <v>Team B5</v>
      </c>
      <c r="O11" s="29" t="str">
        <f t="shared" si="4"/>
        <v>Player</v>
      </c>
      <c r="P11" s="29" t="str">
        <f t="shared" si="5"/>
        <v>B5</v>
      </c>
      <c r="Q11" s="29" t="str">
        <f t="shared" si="6"/>
        <v> </v>
      </c>
      <c r="R11" s="29">
        <f t="shared" si="7"/>
        <v>0</v>
      </c>
    </row>
    <row r="12" spans="1:18" ht="15" customHeight="1">
      <c r="A12" s="67">
        <f t="shared" si="0"/>
        <v>500.012</v>
      </c>
      <c r="B12" s="29">
        <f t="shared" si="1"/>
        <v>11</v>
      </c>
      <c r="C12" s="32" t="str">
        <f>'STEP 1-Before the Tournament'!B13</f>
        <v>Team C</v>
      </c>
      <c r="D12" s="28">
        <v>1</v>
      </c>
      <c r="E12" s="56" t="s">
        <v>47</v>
      </c>
      <c r="F12" s="57" t="s">
        <v>18</v>
      </c>
      <c r="G12" s="58"/>
      <c r="H12" s="27">
        <f t="shared" si="2"/>
      </c>
      <c r="J12" s="98"/>
      <c r="K12" s="99"/>
      <c r="L12" s="100"/>
      <c r="N12" s="29" t="str">
        <f t="shared" si="3"/>
        <v>Team C1</v>
      </c>
      <c r="O12" s="29" t="str">
        <f t="shared" si="4"/>
        <v>Player</v>
      </c>
      <c r="P12" s="29" t="str">
        <f t="shared" si="5"/>
        <v>C1</v>
      </c>
      <c r="Q12" s="29" t="str">
        <f t="shared" si="6"/>
        <v> </v>
      </c>
      <c r="R12" s="29">
        <f t="shared" si="7"/>
        <v>0</v>
      </c>
    </row>
    <row r="13" spans="1:18" ht="15" customHeight="1">
      <c r="A13" s="67">
        <f t="shared" si="0"/>
        <v>500.013</v>
      </c>
      <c r="B13" s="29">
        <f t="shared" si="1"/>
        <v>12</v>
      </c>
      <c r="C13" s="30" t="str">
        <f>C12</f>
        <v>Team C</v>
      </c>
      <c r="D13" s="27">
        <v>2</v>
      </c>
      <c r="E13" s="59" t="s">
        <v>48</v>
      </c>
      <c r="F13" s="54" t="s">
        <v>18</v>
      </c>
      <c r="G13" s="60"/>
      <c r="H13" s="27">
        <f t="shared" si="2"/>
      </c>
      <c r="J13" s="98"/>
      <c r="K13" s="99"/>
      <c r="L13" s="100"/>
      <c r="N13" s="29" t="str">
        <f t="shared" si="3"/>
        <v>Team C2</v>
      </c>
      <c r="O13" s="29" t="str">
        <f t="shared" si="4"/>
        <v>Player</v>
      </c>
      <c r="P13" s="29" t="str">
        <f t="shared" si="5"/>
        <v>C2</v>
      </c>
      <c r="Q13" s="29" t="str">
        <f t="shared" si="6"/>
        <v> </v>
      </c>
      <c r="R13" s="29">
        <f t="shared" si="7"/>
        <v>0</v>
      </c>
    </row>
    <row r="14" spans="1:18" ht="15" customHeight="1">
      <c r="A14" s="67">
        <f t="shared" si="0"/>
        <v>500.014</v>
      </c>
      <c r="B14" s="29">
        <f t="shared" si="1"/>
        <v>13</v>
      </c>
      <c r="C14" s="30" t="str">
        <f>C13</f>
        <v>Team C</v>
      </c>
      <c r="D14" s="27">
        <v>3</v>
      </c>
      <c r="E14" s="59" t="s">
        <v>49</v>
      </c>
      <c r="F14" s="54" t="s">
        <v>18</v>
      </c>
      <c r="G14" s="60"/>
      <c r="H14" s="27">
        <f t="shared" si="2"/>
      </c>
      <c r="J14" s="98"/>
      <c r="K14" s="99"/>
      <c r="L14" s="100"/>
      <c r="N14" s="29" t="str">
        <f t="shared" si="3"/>
        <v>Team C3</v>
      </c>
      <c r="O14" s="29" t="str">
        <f t="shared" si="4"/>
        <v>Player</v>
      </c>
      <c r="P14" s="29" t="str">
        <f t="shared" si="5"/>
        <v>C3</v>
      </c>
      <c r="Q14" s="29" t="str">
        <f t="shared" si="6"/>
        <v> </v>
      </c>
      <c r="R14" s="29">
        <f t="shared" si="7"/>
        <v>0</v>
      </c>
    </row>
    <row r="15" spans="1:18" ht="15" customHeight="1">
      <c r="A15" s="67">
        <f t="shared" si="0"/>
        <v>500.015</v>
      </c>
      <c r="B15" s="29">
        <f t="shared" si="1"/>
        <v>14</v>
      </c>
      <c r="C15" s="30" t="str">
        <f>C14</f>
        <v>Team C</v>
      </c>
      <c r="D15" s="27">
        <v>4</v>
      </c>
      <c r="E15" s="59" t="s">
        <v>50</v>
      </c>
      <c r="F15" s="54" t="s">
        <v>18</v>
      </c>
      <c r="G15" s="60"/>
      <c r="H15" s="27">
        <f t="shared" si="2"/>
      </c>
      <c r="J15" s="98"/>
      <c r="K15" s="99"/>
      <c r="L15" s="100"/>
      <c r="N15" s="29" t="str">
        <f t="shared" si="3"/>
        <v>Team C4</v>
      </c>
      <c r="O15" s="29" t="str">
        <f t="shared" si="4"/>
        <v>Player</v>
      </c>
      <c r="P15" s="29" t="str">
        <f t="shared" si="5"/>
        <v>C4</v>
      </c>
      <c r="Q15" s="29" t="str">
        <f t="shared" si="6"/>
        <v> </v>
      </c>
      <c r="R15" s="29">
        <f t="shared" si="7"/>
        <v>0</v>
      </c>
    </row>
    <row r="16" spans="1:18" ht="15" customHeight="1" thickBot="1">
      <c r="A16" s="67">
        <f t="shared" si="0"/>
        <v>500.016</v>
      </c>
      <c r="B16" s="29">
        <f t="shared" si="1"/>
        <v>15</v>
      </c>
      <c r="C16" s="33" t="str">
        <f>C15</f>
        <v>Team C</v>
      </c>
      <c r="D16" s="31">
        <v>5</v>
      </c>
      <c r="E16" s="61" t="s">
        <v>51</v>
      </c>
      <c r="F16" s="62" t="s">
        <v>18</v>
      </c>
      <c r="G16" s="63"/>
      <c r="H16" s="27">
        <f t="shared" si="2"/>
      </c>
      <c r="J16" s="101"/>
      <c r="K16" s="102"/>
      <c r="L16" s="103"/>
      <c r="N16" s="29" t="str">
        <f t="shared" si="3"/>
        <v>Team C5</v>
      </c>
      <c r="O16" s="29" t="str">
        <f t="shared" si="4"/>
        <v>Player</v>
      </c>
      <c r="P16" s="29" t="str">
        <f t="shared" si="5"/>
        <v>C5</v>
      </c>
      <c r="Q16" s="29" t="str">
        <f t="shared" si="6"/>
        <v> </v>
      </c>
      <c r="R16" s="29">
        <f t="shared" si="7"/>
        <v>0</v>
      </c>
    </row>
    <row r="17" spans="1:18" ht="15">
      <c r="A17" s="67">
        <f t="shared" si="0"/>
        <v>500.017</v>
      </c>
      <c r="B17" s="29">
        <f t="shared" si="1"/>
        <v>16</v>
      </c>
      <c r="C17" s="34" t="str">
        <f>'STEP 1-Before the Tournament'!B14</f>
        <v>Team D</v>
      </c>
      <c r="D17" s="27">
        <v>1</v>
      </c>
      <c r="E17" s="53" t="s">
        <v>52</v>
      </c>
      <c r="F17" s="54" t="s">
        <v>18</v>
      </c>
      <c r="G17" s="55"/>
      <c r="H17" s="28">
        <f t="shared" si="2"/>
      </c>
      <c r="N17" s="29" t="str">
        <f t="shared" si="3"/>
        <v>Team D1</v>
      </c>
      <c r="O17" s="29" t="str">
        <f t="shared" si="4"/>
        <v>Player</v>
      </c>
      <c r="P17" s="29" t="str">
        <f t="shared" si="5"/>
        <v>D1</v>
      </c>
      <c r="Q17" s="29" t="str">
        <f t="shared" si="6"/>
        <v> </v>
      </c>
      <c r="R17" s="29">
        <f t="shared" si="7"/>
        <v>0</v>
      </c>
    </row>
    <row r="18" spans="1:18" ht="15">
      <c r="A18" s="67">
        <f t="shared" si="0"/>
        <v>500.018</v>
      </c>
      <c r="B18" s="29">
        <f t="shared" si="1"/>
        <v>17</v>
      </c>
      <c r="C18" s="30" t="str">
        <f>C17</f>
        <v>Team D</v>
      </c>
      <c r="D18" s="27">
        <v>2</v>
      </c>
      <c r="E18" s="53" t="s">
        <v>53</v>
      </c>
      <c r="F18" s="54" t="s">
        <v>18</v>
      </c>
      <c r="G18" s="55"/>
      <c r="H18" s="27">
        <f t="shared" si="2"/>
      </c>
      <c r="N18" s="29" t="str">
        <f t="shared" si="3"/>
        <v>Team D2</v>
      </c>
      <c r="O18" s="29" t="str">
        <f t="shared" si="4"/>
        <v>Player</v>
      </c>
      <c r="P18" s="29" t="str">
        <f t="shared" si="5"/>
        <v>D2</v>
      </c>
      <c r="Q18" s="29" t="str">
        <f t="shared" si="6"/>
        <v> </v>
      </c>
      <c r="R18" s="29">
        <f t="shared" si="7"/>
        <v>0</v>
      </c>
    </row>
    <row r="19" spans="1:18" ht="15">
      <c r="A19" s="67">
        <f t="shared" si="0"/>
        <v>500.019</v>
      </c>
      <c r="B19" s="29">
        <f t="shared" si="1"/>
        <v>18</v>
      </c>
      <c r="C19" s="30" t="str">
        <f>C18</f>
        <v>Team D</v>
      </c>
      <c r="D19" s="27">
        <v>3</v>
      </c>
      <c r="E19" s="53" t="s">
        <v>54</v>
      </c>
      <c r="F19" s="54" t="s">
        <v>18</v>
      </c>
      <c r="G19" s="55"/>
      <c r="H19" s="27">
        <f t="shared" si="2"/>
      </c>
      <c r="N19" s="29" t="str">
        <f t="shared" si="3"/>
        <v>Team D3</v>
      </c>
      <c r="O19" s="29" t="str">
        <f t="shared" si="4"/>
        <v>Player</v>
      </c>
      <c r="P19" s="29" t="str">
        <f t="shared" si="5"/>
        <v>D3</v>
      </c>
      <c r="Q19" s="29" t="str">
        <f t="shared" si="6"/>
        <v> </v>
      </c>
      <c r="R19" s="29">
        <f t="shared" si="7"/>
        <v>0</v>
      </c>
    </row>
    <row r="20" spans="1:18" ht="15">
      <c r="A20" s="67">
        <f t="shared" si="0"/>
        <v>500.02</v>
      </c>
      <c r="B20" s="29">
        <f t="shared" si="1"/>
        <v>19</v>
      </c>
      <c r="C20" s="30" t="str">
        <f>C19</f>
        <v>Team D</v>
      </c>
      <c r="D20" s="27">
        <v>4</v>
      </c>
      <c r="E20" s="53" t="s">
        <v>55</v>
      </c>
      <c r="F20" s="54" t="s">
        <v>18</v>
      </c>
      <c r="G20" s="55"/>
      <c r="H20" s="27">
        <f t="shared" si="2"/>
      </c>
      <c r="N20" s="29" t="str">
        <f t="shared" si="3"/>
        <v>Team D4</v>
      </c>
      <c r="O20" s="29" t="str">
        <f t="shared" si="4"/>
        <v>Player</v>
      </c>
      <c r="P20" s="29" t="str">
        <f t="shared" si="5"/>
        <v>D4</v>
      </c>
      <c r="Q20" s="29" t="str">
        <f t="shared" si="6"/>
        <v> </v>
      </c>
      <c r="R20" s="29">
        <f t="shared" si="7"/>
        <v>0</v>
      </c>
    </row>
    <row r="21" spans="1:18" ht="15">
      <c r="A21" s="67">
        <f t="shared" si="0"/>
        <v>500.021</v>
      </c>
      <c r="B21" s="29">
        <f t="shared" si="1"/>
        <v>20</v>
      </c>
      <c r="C21" s="30" t="str">
        <f>C20</f>
        <v>Team D</v>
      </c>
      <c r="D21" s="27">
        <v>5</v>
      </c>
      <c r="E21" s="53" t="s">
        <v>56</v>
      </c>
      <c r="F21" s="54" t="s">
        <v>18</v>
      </c>
      <c r="G21" s="55"/>
      <c r="H21" s="31">
        <f t="shared" si="2"/>
      </c>
      <c r="N21" s="29" t="str">
        <f t="shared" si="3"/>
        <v>Team D5</v>
      </c>
      <c r="O21" s="29" t="str">
        <f t="shared" si="4"/>
        <v>Player</v>
      </c>
      <c r="P21" s="29" t="str">
        <f t="shared" si="5"/>
        <v>D5</v>
      </c>
      <c r="Q21" s="29" t="str">
        <f t="shared" si="6"/>
        <v> </v>
      </c>
      <c r="R21" s="29">
        <f t="shared" si="7"/>
        <v>0</v>
      </c>
    </row>
    <row r="22" spans="1:18" ht="15">
      <c r="A22" s="67">
        <f t="shared" si="0"/>
        <v>500.022</v>
      </c>
      <c r="B22" s="29">
        <f t="shared" si="1"/>
        <v>21</v>
      </c>
      <c r="C22" s="32" t="str">
        <f>'STEP 1-Before the Tournament'!B15</f>
        <v>Team E</v>
      </c>
      <c r="D22" s="28">
        <v>1</v>
      </c>
      <c r="E22" s="56" t="s">
        <v>57</v>
      </c>
      <c r="F22" s="57" t="s">
        <v>18</v>
      </c>
      <c r="G22" s="58"/>
      <c r="H22" s="27">
        <f t="shared" si="2"/>
      </c>
      <c r="N22" s="29" t="str">
        <f t="shared" si="3"/>
        <v>Team E1</v>
      </c>
      <c r="O22" s="29" t="str">
        <f t="shared" si="4"/>
        <v>Player</v>
      </c>
      <c r="P22" s="29" t="str">
        <f t="shared" si="5"/>
        <v>E1</v>
      </c>
      <c r="Q22" s="29" t="str">
        <f t="shared" si="6"/>
        <v> </v>
      </c>
      <c r="R22" s="29">
        <f t="shared" si="7"/>
        <v>0</v>
      </c>
    </row>
    <row r="23" spans="1:18" ht="15">
      <c r="A23" s="67">
        <f t="shared" si="0"/>
        <v>500.023</v>
      </c>
      <c r="B23" s="29">
        <f t="shared" si="1"/>
        <v>22</v>
      </c>
      <c r="C23" s="30" t="str">
        <f>C22</f>
        <v>Team E</v>
      </c>
      <c r="D23" s="27">
        <v>2</v>
      </c>
      <c r="E23" s="59" t="s">
        <v>58</v>
      </c>
      <c r="F23" s="54" t="s">
        <v>18</v>
      </c>
      <c r="G23" s="60"/>
      <c r="H23" s="27">
        <f t="shared" si="2"/>
      </c>
      <c r="N23" s="29" t="str">
        <f t="shared" si="3"/>
        <v>Team E2</v>
      </c>
      <c r="O23" s="29" t="str">
        <f t="shared" si="4"/>
        <v>Player</v>
      </c>
      <c r="P23" s="29" t="str">
        <f t="shared" si="5"/>
        <v>E2</v>
      </c>
      <c r="Q23" s="29" t="str">
        <f t="shared" si="6"/>
        <v> </v>
      </c>
      <c r="R23" s="29">
        <f t="shared" si="7"/>
        <v>0</v>
      </c>
    </row>
    <row r="24" spans="1:18" ht="15">
      <c r="A24" s="67">
        <f t="shared" si="0"/>
        <v>500.024</v>
      </c>
      <c r="B24" s="29">
        <f t="shared" si="1"/>
        <v>23</v>
      </c>
      <c r="C24" s="30" t="str">
        <f>C23</f>
        <v>Team E</v>
      </c>
      <c r="D24" s="27">
        <v>3</v>
      </c>
      <c r="E24" s="59" t="s">
        <v>59</v>
      </c>
      <c r="F24" s="54" t="s">
        <v>18</v>
      </c>
      <c r="G24" s="60"/>
      <c r="H24" s="27">
        <f t="shared" si="2"/>
      </c>
      <c r="N24" s="29" t="str">
        <f t="shared" si="3"/>
        <v>Team E3</v>
      </c>
      <c r="O24" s="29" t="str">
        <f t="shared" si="4"/>
        <v>Player</v>
      </c>
      <c r="P24" s="29" t="str">
        <f t="shared" si="5"/>
        <v>E3</v>
      </c>
      <c r="Q24" s="29" t="str">
        <f t="shared" si="6"/>
        <v> </v>
      </c>
      <c r="R24" s="29">
        <f t="shared" si="7"/>
        <v>0</v>
      </c>
    </row>
    <row r="25" spans="1:18" ht="15">
      <c r="A25" s="67">
        <f t="shared" si="0"/>
        <v>500.025</v>
      </c>
      <c r="B25" s="29">
        <f t="shared" si="1"/>
        <v>24</v>
      </c>
      <c r="C25" s="30" t="str">
        <f>C24</f>
        <v>Team E</v>
      </c>
      <c r="D25" s="27">
        <v>4</v>
      </c>
      <c r="E25" s="59" t="s">
        <v>60</v>
      </c>
      <c r="F25" s="54" t="s">
        <v>18</v>
      </c>
      <c r="G25" s="60"/>
      <c r="H25" s="27">
        <f t="shared" si="2"/>
      </c>
      <c r="N25" s="29" t="str">
        <f t="shared" si="3"/>
        <v>Team E4</v>
      </c>
      <c r="O25" s="29" t="str">
        <f t="shared" si="4"/>
        <v>Player</v>
      </c>
      <c r="P25" s="29" t="str">
        <f t="shared" si="5"/>
        <v>E4</v>
      </c>
      <c r="Q25" s="29" t="str">
        <f t="shared" si="6"/>
        <v> </v>
      </c>
      <c r="R25" s="29">
        <f t="shared" si="7"/>
        <v>0</v>
      </c>
    </row>
    <row r="26" spans="1:18" ht="15">
      <c r="A26" s="67">
        <f t="shared" si="0"/>
        <v>500.026</v>
      </c>
      <c r="B26" s="29">
        <f t="shared" si="1"/>
        <v>25</v>
      </c>
      <c r="C26" s="33" t="str">
        <f>C25</f>
        <v>Team E</v>
      </c>
      <c r="D26" s="31">
        <v>5</v>
      </c>
      <c r="E26" s="61" t="s">
        <v>61</v>
      </c>
      <c r="F26" s="62" t="s">
        <v>18</v>
      </c>
      <c r="G26" s="63"/>
      <c r="H26" s="27">
        <f t="shared" si="2"/>
      </c>
      <c r="N26" s="29" t="str">
        <f t="shared" si="3"/>
        <v>Team E5</v>
      </c>
      <c r="O26" s="29" t="str">
        <f t="shared" si="4"/>
        <v>Player</v>
      </c>
      <c r="P26" s="29" t="str">
        <f t="shared" si="5"/>
        <v>E5</v>
      </c>
      <c r="Q26" s="29" t="str">
        <f t="shared" si="6"/>
        <v> </v>
      </c>
      <c r="R26" s="29">
        <f t="shared" si="7"/>
        <v>0</v>
      </c>
    </row>
    <row r="27" spans="1:18" ht="15">
      <c r="A27" s="67">
        <f t="shared" si="0"/>
        <v>500.027</v>
      </c>
      <c r="B27" s="29">
        <f t="shared" si="1"/>
        <v>26</v>
      </c>
      <c r="C27" s="34" t="str">
        <f>'STEP 1-Before the Tournament'!B16</f>
        <v>Team F</v>
      </c>
      <c r="D27" s="27">
        <v>1</v>
      </c>
      <c r="E27" s="53" t="s">
        <v>62</v>
      </c>
      <c r="F27" s="54" t="s">
        <v>18</v>
      </c>
      <c r="G27" s="55"/>
      <c r="H27" s="28">
        <f t="shared" si="2"/>
      </c>
      <c r="N27" s="29" t="str">
        <f t="shared" si="3"/>
        <v>Team F1</v>
      </c>
      <c r="O27" s="29" t="str">
        <f t="shared" si="4"/>
        <v>Player</v>
      </c>
      <c r="P27" s="29" t="str">
        <f t="shared" si="5"/>
        <v>F1</v>
      </c>
      <c r="Q27" s="29" t="str">
        <f t="shared" si="6"/>
        <v> </v>
      </c>
      <c r="R27" s="29">
        <f t="shared" si="7"/>
        <v>0</v>
      </c>
    </row>
    <row r="28" spans="1:18" ht="15">
      <c r="A28" s="67">
        <f t="shared" si="0"/>
        <v>500.028</v>
      </c>
      <c r="B28" s="29">
        <f t="shared" si="1"/>
        <v>27</v>
      </c>
      <c r="C28" s="30" t="str">
        <f>C27</f>
        <v>Team F</v>
      </c>
      <c r="D28" s="27">
        <v>2</v>
      </c>
      <c r="E28" s="53" t="s">
        <v>63</v>
      </c>
      <c r="F28" s="54" t="s">
        <v>18</v>
      </c>
      <c r="G28" s="55"/>
      <c r="H28" s="27">
        <f t="shared" si="2"/>
      </c>
      <c r="N28" s="29" t="str">
        <f t="shared" si="3"/>
        <v>Team F2</v>
      </c>
      <c r="O28" s="29" t="str">
        <f t="shared" si="4"/>
        <v>Player</v>
      </c>
      <c r="P28" s="29" t="str">
        <f t="shared" si="5"/>
        <v>F2</v>
      </c>
      <c r="Q28" s="29" t="str">
        <f t="shared" si="6"/>
        <v> </v>
      </c>
      <c r="R28" s="29">
        <f t="shared" si="7"/>
        <v>0</v>
      </c>
    </row>
    <row r="29" spans="1:18" ht="15">
      <c r="A29" s="67">
        <f t="shared" si="0"/>
        <v>500.029</v>
      </c>
      <c r="B29" s="29">
        <f t="shared" si="1"/>
        <v>28</v>
      </c>
      <c r="C29" s="30" t="str">
        <f>C28</f>
        <v>Team F</v>
      </c>
      <c r="D29" s="27">
        <v>3</v>
      </c>
      <c r="E29" s="53" t="s">
        <v>64</v>
      </c>
      <c r="F29" s="54" t="s">
        <v>18</v>
      </c>
      <c r="G29" s="55"/>
      <c r="H29" s="27">
        <f t="shared" si="2"/>
      </c>
      <c r="N29" s="29" t="str">
        <f t="shared" si="3"/>
        <v>Team F3</v>
      </c>
      <c r="O29" s="29" t="str">
        <f t="shared" si="4"/>
        <v>Player</v>
      </c>
      <c r="P29" s="29" t="str">
        <f t="shared" si="5"/>
        <v>F3</v>
      </c>
      <c r="Q29" s="29" t="str">
        <f t="shared" si="6"/>
        <v> </v>
      </c>
      <c r="R29" s="29">
        <f t="shared" si="7"/>
        <v>0</v>
      </c>
    </row>
    <row r="30" spans="1:18" ht="15">
      <c r="A30" s="67">
        <f t="shared" si="0"/>
        <v>500.03</v>
      </c>
      <c r="B30" s="29">
        <f t="shared" si="1"/>
        <v>29</v>
      </c>
      <c r="C30" s="30" t="str">
        <f>C29</f>
        <v>Team F</v>
      </c>
      <c r="D30" s="27">
        <v>4</v>
      </c>
      <c r="E30" s="53" t="s">
        <v>65</v>
      </c>
      <c r="F30" s="54" t="s">
        <v>18</v>
      </c>
      <c r="G30" s="55"/>
      <c r="H30" s="27">
        <f t="shared" si="2"/>
      </c>
      <c r="N30" s="29" t="str">
        <f t="shared" si="3"/>
        <v>Team F4</v>
      </c>
      <c r="O30" s="29" t="str">
        <f t="shared" si="4"/>
        <v>Player</v>
      </c>
      <c r="P30" s="29" t="str">
        <f t="shared" si="5"/>
        <v>F4</v>
      </c>
      <c r="Q30" s="29" t="str">
        <f t="shared" si="6"/>
        <v> </v>
      </c>
      <c r="R30" s="29">
        <f t="shared" si="7"/>
        <v>0</v>
      </c>
    </row>
    <row r="31" spans="1:18" ht="15">
      <c r="A31" s="67">
        <f t="shared" si="0"/>
        <v>500.031</v>
      </c>
      <c r="B31" s="29">
        <f t="shared" si="1"/>
        <v>30</v>
      </c>
      <c r="C31" s="30" t="str">
        <f>C30</f>
        <v>Team F</v>
      </c>
      <c r="D31" s="27">
        <v>5</v>
      </c>
      <c r="E31" s="53" t="s">
        <v>66</v>
      </c>
      <c r="F31" s="54" t="s">
        <v>18</v>
      </c>
      <c r="G31" s="55"/>
      <c r="H31" s="31">
        <f t="shared" si="2"/>
      </c>
      <c r="N31" s="29" t="str">
        <f t="shared" si="3"/>
        <v>Team F5</v>
      </c>
      <c r="O31" s="29" t="str">
        <f t="shared" si="4"/>
        <v>Player</v>
      </c>
      <c r="P31" s="29" t="str">
        <f t="shared" si="5"/>
        <v>F5</v>
      </c>
      <c r="Q31" s="29" t="str">
        <f t="shared" si="6"/>
        <v> </v>
      </c>
      <c r="R31" s="29">
        <f t="shared" si="7"/>
        <v>0</v>
      </c>
    </row>
    <row r="32" spans="1:18" ht="15">
      <c r="A32" s="67">
        <f t="shared" si="0"/>
        <v>500.032</v>
      </c>
      <c r="B32" s="29">
        <f t="shared" si="1"/>
        <v>31</v>
      </c>
      <c r="C32" s="32" t="str">
        <f>'STEP 1-Before the Tournament'!B17</f>
        <v>Team G</v>
      </c>
      <c r="D32" s="28">
        <v>1</v>
      </c>
      <c r="E32" s="56" t="s">
        <v>67</v>
      </c>
      <c r="F32" s="57" t="s">
        <v>18</v>
      </c>
      <c r="G32" s="58"/>
      <c r="H32" s="27">
        <f t="shared" si="2"/>
      </c>
      <c r="N32" s="29" t="str">
        <f t="shared" si="3"/>
        <v>Team G1</v>
      </c>
      <c r="O32" s="29" t="str">
        <f t="shared" si="4"/>
        <v>Player</v>
      </c>
      <c r="P32" s="29" t="str">
        <f t="shared" si="5"/>
        <v>G1</v>
      </c>
      <c r="Q32" s="29" t="str">
        <f t="shared" si="6"/>
        <v> </v>
      </c>
      <c r="R32" s="29">
        <f t="shared" si="7"/>
        <v>0</v>
      </c>
    </row>
    <row r="33" spans="1:18" ht="15">
      <c r="A33" s="67">
        <f t="shared" si="0"/>
        <v>500.033</v>
      </c>
      <c r="B33" s="29">
        <f t="shared" si="1"/>
        <v>32</v>
      </c>
      <c r="C33" s="30" t="str">
        <f>C32</f>
        <v>Team G</v>
      </c>
      <c r="D33" s="27">
        <v>2</v>
      </c>
      <c r="E33" s="59" t="s">
        <v>68</v>
      </c>
      <c r="F33" s="54" t="s">
        <v>18</v>
      </c>
      <c r="G33" s="60"/>
      <c r="H33" s="27">
        <f t="shared" si="2"/>
      </c>
      <c r="N33" s="29" t="str">
        <f t="shared" si="3"/>
        <v>Team G2</v>
      </c>
      <c r="O33" s="29" t="str">
        <f t="shared" si="4"/>
        <v>Player</v>
      </c>
      <c r="P33" s="29" t="str">
        <f t="shared" si="5"/>
        <v>G2</v>
      </c>
      <c r="Q33" s="29" t="str">
        <f t="shared" si="6"/>
        <v> </v>
      </c>
      <c r="R33" s="29">
        <f t="shared" si="7"/>
        <v>0</v>
      </c>
    </row>
    <row r="34" spans="1:18" ht="15">
      <c r="A34" s="67">
        <f aca="true" t="shared" si="8" ref="A34:A65">IF(COUNT(H34)=1,H34+ROW(H34)/1000,500+ROW(H34)/1000)</f>
        <v>500.034</v>
      </c>
      <c r="B34" s="29">
        <f aca="true" t="shared" si="9" ref="B34:B65">RANK(A34,A$1:A$65536,1)</f>
        <v>33</v>
      </c>
      <c r="C34" s="30" t="str">
        <f>C33</f>
        <v>Team G</v>
      </c>
      <c r="D34" s="27">
        <v>3</v>
      </c>
      <c r="E34" s="59" t="s">
        <v>69</v>
      </c>
      <c r="F34" s="54" t="s">
        <v>18</v>
      </c>
      <c r="G34" s="60"/>
      <c r="H34" s="27">
        <f t="shared" si="2"/>
      </c>
      <c r="N34" s="29" t="str">
        <f t="shared" si="3"/>
        <v>Team G3</v>
      </c>
      <c r="O34" s="29" t="str">
        <f t="shared" si="4"/>
        <v>Player</v>
      </c>
      <c r="P34" s="29" t="str">
        <f t="shared" si="5"/>
        <v>G3</v>
      </c>
      <c r="Q34" s="29" t="str">
        <f t="shared" si="6"/>
        <v> </v>
      </c>
      <c r="R34" s="29">
        <f t="shared" si="7"/>
        <v>0</v>
      </c>
    </row>
    <row r="35" spans="1:18" ht="15">
      <c r="A35" s="67">
        <f t="shared" si="8"/>
        <v>500.035</v>
      </c>
      <c r="B35" s="29">
        <f t="shared" si="9"/>
        <v>34</v>
      </c>
      <c r="C35" s="30" t="str">
        <f>C34</f>
        <v>Team G</v>
      </c>
      <c r="D35" s="27">
        <v>4</v>
      </c>
      <c r="E35" s="59" t="s">
        <v>70</v>
      </c>
      <c r="F35" s="54" t="s">
        <v>18</v>
      </c>
      <c r="G35" s="60"/>
      <c r="H35" s="27">
        <f t="shared" si="2"/>
      </c>
      <c r="N35" s="29" t="str">
        <f t="shared" si="3"/>
        <v>Team G4</v>
      </c>
      <c r="O35" s="29" t="str">
        <f t="shared" si="4"/>
        <v>Player</v>
      </c>
      <c r="P35" s="29" t="str">
        <f t="shared" si="5"/>
        <v>G4</v>
      </c>
      <c r="Q35" s="29" t="str">
        <f t="shared" si="6"/>
        <v> </v>
      </c>
      <c r="R35" s="29">
        <f t="shared" si="7"/>
        <v>0</v>
      </c>
    </row>
    <row r="36" spans="1:18" ht="15">
      <c r="A36" s="67">
        <f t="shared" si="8"/>
        <v>500.036</v>
      </c>
      <c r="B36" s="29">
        <f t="shared" si="9"/>
        <v>35</v>
      </c>
      <c r="C36" s="33" t="str">
        <f>C35</f>
        <v>Team G</v>
      </c>
      <c r="D36" s="31">
        <v>5</v>
      </c>
      <c r="E36" s="61" t="s">
        <v>71</v>
      </c>
      <c r="F36" s="62" t="s">
        <v>18</v>
      </c>
      <c r="G36" s="63"/>
      <c r="H36" s="27">
        <f t="shared" si="2"/>
      </c>
      <c r="N36" s="29" t="str">
        <f t="shared" si="3"/>
        <v>Team G5</v>
      </c>
      <c r="O36" s="29" t="str">
        <f t="shared" si="4"/>
        <v>Player</v>
      </c>
      <c r="P36" s="29" t="str">
        <f t="shared" si="5"/>
        <v>G5</v>
      </c>
      <c r="Q36" s="29" t="str">
        <f t="shared" si="6"/>
        <v> </v>
      </c>
      <c r="R36" s="29">
        <f t="shared" si="7"/>
        <v>0</v>
      </c>
    </row>
    <row r="37" spans="1:18" ht="15">
      <c r="A37" s="67">
        <f t="shared" si="8"/>
        <v>500.037</v>
      </c>
      <c r="B37" s="29">
        <f t="shared" si="9"/>
        <v>36</v>
      </c>
      <c r="C37" s="34" t="str">
        <f>'STEP 1-Before the Tournament'!B18</f>
        <v>Team H</v>
      </c>
      <c r="D37" s="27">
        <v>1</v>
      </c>
      <c r="E37" s="53" t="s">
        <v>72</v>
      </c>
      <c r="F37" s="54" t="s">
        <v>18</v>
      </c>
      <c r="G37" s="55"/>
      <c r="H37" s="28">
        <f t="shared" si="2"/>
      </c>
      <c r="N37" s="29" t="str">
        <f t="shared" si="3"/>
        <v>Team H1</v>
      </c>
      <c r="O37" s="29" t="str">
        <f t="shared" si="4"/>
        <v>Player</v>
      </c>
      <c r="P37" s="29" t="str">
        <f t="shared" si="5"/>
        <v>H1</v>
      </c>
      <c r="Q37" s="29" t="str">
        <f t="shared" si="6"/>
        <v> </v>
      </c>
      <c r="R37" s="29">
        <f t="shared" si="7"/>
        <v>0</v>
      </c>
    </row>
    <row r="38" spans="1:18" ht="15">
      <c r="A38" s="67">
        <f t="shared" si="8"/>
        <v>500.038</v>
      </c>
      <c r="B38" s="29">
        <f t="shared" si="9"/>
        <v>37</v>
      </c>
      <c r="C38" s="30" t="str">
        <f>C37</f>
        <v>Team H</v>
      </c>
      <c r="D38" s="27">
        <v>2</v>
      </c>
      <c r="E38" s="53" t="s">
        <v>73</v>
      </c>
      <c r="F38" s="54" t="s">
        <v>18</v>
      </c>
      <c r="G38" s="55"/>
      <c r="H38" s="27">
        <f t="shared" si="2"/>
      </c>
      <c r="N38" s="29" t="str">
        <f t="shared" si="3"/>
        <v>Team H2</v>
      </c>
      <c r="O38" s="29" t="str">
        <f t="shared" si="4"/>
        <v>Player</v>
      </c>
      <c r="P38" s="29" t="str">
        <f t="shared" si="5"/>
        <v>H2</v>
      </c>
      <c r="Q38" s="29" t="str">
        <f t="shared" si="6"/>
        <v> </v>
      </c>
      <c r="R38" s="29">
        <f t="shared" si="7"/>
        <v>0</v>
      </c>
    </row>
    <row r="39" spans="1:18" ht="15">
      <c r="A39" s="67">
        <f t="shared" si="8"/>
        <v>500.039</v>
      </c>
      <c r="B39" s="29">
        <f t="shared" si="9"/>
        <v>38</v>
      </c>
      <c r="C39" s="30" t="str">
        <f>C38</f>
        <v>Team H</v>
      </c>
      <c r="D39" s="27">
        <v>3</v>
      </c>
      <c r="E39" s="53" t="s">
        <v>74</v>
      </c>
      <c r="F39" s="54" t="s">
        <v>18</v>
      </c>
      <c r="G39" s="55"/>
      <c r="H39" s="27">
        <f t="shared" si="2"/>
      </c>
      <c r="N39" s="29" t="str">
        <f t="shared" si="3"/>
        <v>Team H3</v>
      </c>
      <c r="O39" s="29" t="str">
        <f t="shared" si="4"/>
        <v>Player</v>
      </c>
      <c r="P39" s="29" t="str">
        <f t="shared" si="5"/>
        <v>H3</v>
      </c>
      <c r="Q39" s="29" t="str">
        <f t="shared" si="6"/>
        <v> </v>
      </c>
      <c r="R39" s="29">
        <f t="shared" si="7"/>
        <v>0</v>
      </c>
    </row>
    <row r="40" spans="1:18" ht="15">
      <c r="A40" s="67">
        <f t="shared" si="8"/>
        <v>500.04</v>
      </c>
      <c r="B40" s="29">
        <f t="shared" si="9"/>
        <v>39</v>
      </c>
      <c r="C40" s="30" t="str">
        <f>C39</f>
        <v>Team H</v>
      </c>
      <c r="D40" s="27">
        <v>4</v>
      </c>
      <c r="E40" s="53" t="s">
        <v>75</v>
      </c>
      <c r="F40" s="54" t="s">
        <v>18</v>
      </c>
      <c r="G40" s="55"/>
      <c r="H40" s="27">
        <f t="shared" si="2"/>
      </c>
      <c r="N40" s="29" t="str">
        <f t="shared" si="3"/>
        <v>Team H4</v>
      </c>
      <c r="O40" s="29" t="str">
        <f t="shared" si="4"/>
        <v>Player</v>
      </c>
      <c r="P40" s="29" t="str">
        <f t="shared" si="5"/>
        <v>H4</v>
      </c>
      <c r="Q40" s="29" t="str">
        <f t="shared" si="6"/>
        <v> </v>
      </c>
      <c r="R40" s="29">
        <f t="shared" si="7"/>
        <v>0</v>
      </c>
    </row>
    <row r="41" spans="1:18" ht="15">
      <c r="A41" s="67">
        <f t="shared" si="8"/>
        <v>500.041</v>
      </c>
      <c r="B41" s="29">
        <f t="shared" si="9"/>
        <v>40</v>
      </c>
      <c r="C41" s="30" t="str">
        <f>C40</f>
        <v>Team H</v>
      </c>
      <c r="D41" s="27">
        <v>5</v>
      </c>
      <c r="E41" s="53" t="s">
        <v>76</v>
      </c>
      <c r="F41" s="54" t="s">
        <v>18</v>
      </c>
      <c r="G41" s="55"/>
      <c r="H41" s="31">
        <f t="shared" si="2"/>
      </c>
      <c r="N41" s="29" t="str">
        <f t="shared" si="3"/>
        <v>Team H5</v>
      </c>
      <c r="O41" s="29" t="str">
        <f t="shared" si="4"/>
        <v>Player</v>
      </c>
      <c r="P41" s="29" t="str">
        <f t="shared" si="5"/>
        <v>H5</v>
      </c>
      <c r="Q41" s="29" t="str">
        <f t="shared" si="6"/>
        <v> </v>
      </c>
      <c r="R41" s="29">
        <f t="shared" si="7"/>
        <v>0</v>
      </c>
    </row>
    <row r="42" spans="1:18" ht="15">
      <c r="A42" s="67">
        <f t="shared" si="8"/>
        <v>500.042</v>
      </c>
      <c r="B42" s="29">
        <f t="shared" si="9"/>
        <v>41</v>
      </c>
      <c r="C42" s="32" t="str">
        <f>'STEP 1-Before the Tournament'!B19</f>
        <v>Team I</v>
      </c>
      <c r="D42" s="28">
        <v>1</v>
      </c>
      <c r="E42" s="56" t="s">
        <v>106</v>
      </c>
      <c r="F42" s="57" t="s">
        <v>18</v>
      </c>
      <c r="G42" s="58"/>
      <c r="H42" s="27">
        <f t="shared" si="2"/>
      </c>
      <c r="N42" s="29" t="str">
        <f t="shared" si="3"/>
        <v>Team I1</v>
      </c>
      <c r="O42" s="29" t="str">
        <f t="shared" si="4"/>
        <v>Player</v>
      </c>
      <c r="P42" s="29" t="str">
        <f t="shared" si="5"/>
        <v>I1</v>
      </c>
      <c r="Q42" s="29" t="str">
        <f t="shared" si="6"/>
        <v> </v>
      </c>
      <c r="R42" s="29">
        <f t="shared" si="7"/>
        <v>0</v>
      </c>
    </row>
    <row r="43" spans="1:18" ht="15">
      <c r="A43" s="67">
        <f t="shared" si="8"/>
        <v>500.043</v>
      </c>
      <c r="B43" s="29">
        <f t="shared" si="9"/>
        <v>42</v>
      </c>
      <c r="C43" s="30" t="str">
        <f>C42</f>
        <v>Team I</v>
      </c>
      <c r="D43" s="27">
        <v>2</v>
      </c>
      <c r="E43" s="59" t="s">
        <v>77</v>
      </c>
      <c r="F43" s="54" t="s">
        <v>18</v>
      </c>
      <c r="G43" s="60"/>
      <c r="H43" s="27">
        <f t="shared" si="2"/>
      </c>
      <c r="N43" s="29" t="str">
        <f t="shared" si="3"/>
        <v>Team I2</v>
      </c>
      <c r="O43" s="29" t="str">
        <f t="shared" si="4"/>
        <v>Player</v>
      </c>
      <c r="P43" s="29" t="str">
        <f t="shared" si="5"/>
        <v>I2</v>
      </c>
      <c r="Q43" s="29" t="str">
        <f t="shared" si="6"/>
        <v> </v>
      </c>
      <c r="R43" s="29">
        <f t="shared" si="7"/>
        <v>0</v>
      </c>
    </row>
    <row r="44" spans="1:18" ht="15">
      <c r="A44" s="67">
        <f t="shared" si="8"/>
        <v>500.044</v>
      </c>
      <c r="B44" s="29">
        <f t="shared" si="9"/>
        <v>43</v>
      </c>
      <c r="C44" s="30" t="str">
        <f>C43</f>
        <v>Team I</v>
      </c>
      <c r="D44" s="27">
        <v>3</v>
      </c>
      <c r="E44" s="59" t="s">
        <v>78</v>
      </c>
      <c r="F44" s="54" t="s">
        <v>18</v>
      </c>
      <c r="G44" s="60"/>
      <c r="H44" s="27">
        <f t="shared" si="2"/>
      </c>
      <c r="N44" s="29" t="str">
        <f t="shared" si="3"/>
        <v>Team I3</v>
      </c>
      <c r="O44" s="29" t="str">
        <f t="shared" si="4"/>
        <v>Player</v>
      </c>
      <c r="P44" s="29" t="str">
        <f t="shared" si="5"/>
        <v>I3</v>
      </c>
      <c r="Q44" s="29" t="str">
        <f t="shared" si="6"/>
        <v> </v>
      </c>
      <c r="R44" s="29">
        <f t="shared" si="7"/>
        <v>0</v>
      </c>
    </row>
    <row r="45" spans="1:18" ht="15">
      <c r="A45" s="67">
        <f t="shared" si="8"/>
        <v>500.045</v>
      </c>
      <c r="B45" s="29">
        <f t="shared" si="9"/>
        <v>44</v>
      </c>
      <c r="C45" s="30" t="str">
        <f>C44</f>
        <v>Team I</v>
      </c>
      <c r="D45" s="27">
        <v>4</v>
      </c>
      <c r="E45" s="59" t="s">
        <v>79</v>
      </c>
      <c r="F45" s="54" t="s">
        <v>18</v>
      </c>
      <c r="G45" s="60"/>
      <c r="H45" s="27">
        <f t="shared" si="2"/>
      </c>
      <c r="N45" s="29" t="str">
        <f t="shared" si="3"/>
        <v>Team I4</v>
      </c>
      <c r="O45" s="29" t="str">
        <f t="shared" si="4"/>
        <v>Player</v>
      </c>
      <c r="P45" s="29" t="str">
        <f t="shared" si="5"/>
        <v>I4</v>
      </c>
      <c r="Q45" s="29" t="str">
        <f t="shared" si="6"/>
        <v> </v>
      </c>
      <c r="R45" s="29">
        <f t="shared" si="7"/>
        <v>0</v>
      </c>
    </row>
    <row r="46" spans="1:18" ht="15">
      <c r="A46" s="67">
        <f t="shared" si="8"/>
        <v>500.046</v>
      </c>
      <c r="B46" s="29">
        <f t="shared" si="9"/>
        <v>45</v>
      </c>
      <c r="C46" s="33" t="str">
        <f>C45</f>
        <v>Team I</v>
      </c>
      <c r="D46" s="31">
        <v>5</v>
      </c>
      <c r="E46" s="61" t="s">
        <v>80</v>
      </c>
      <c r="F46" s="62" t="s">
        <v>18</v>
      </c>
      <c r="G46" s="63"/>
      <c r="H46" s="27">
        <f t="shared" si="2"/>
      </c>
      <c r="N46" s="29" t="str">
        <f t="shared" si="3"/>
        <v>Team I5</v>
      </c>
      <c r="O46" s="29" t="str">
        <f t="shared" si="4"/>
        <v>Player</v>
      </c>
      <c r="P46" s="29" t="str">
        <f t="shared" si="5"/>
        <v>I5</v>
      </c>
      <c r="Q46" s="29" t="str">
        <f t="shared" si="6"/>
        <v> </v>
      </c>
      <c r="R46" s="29">
        <f t="shared" si="7"/>
        <v>0</v>
      </c>
    </row>
    <row r="47" spans="1:18" ht="15">
      <c r="A47" s="67">
        <f t="shared" si="8"/>
        <v>500.047</v>
      </c>
      <c r="B47" s="29">
        <f t="shared" si="9"/>
        <v>46</v>
      </c>
      <c r="C47" s="34" t="str">
        <f>'STEP 1-Before the Tournament'!B20</f>
        <v>Team J</v>
      </c>
      <c r="D47" s="27">
        <v>1</v>
      </c>
      <c r="E47" s="53" t="s">
        <v>81</v>
      </c>
      <c r="F47" s="54" t="s">
        <v>18</v>
      </c>
      <c r="G47" s="55"/>
      <c r="H47" s="28">
        <f t="shared" si="2"/>
      </c>
      <c r="N47" s="29" t="str">
        <f t="shared" si="3"/>
        <v>Team J1</v>
      </c>
      <c r="O47" s="29" t="str">
        <f t="shared" si="4"/>
        <v>Player</v>
      </c>
      <c r="P47" s="29" t="str">
        <f t="shared" si="5"/>
        <v>J1</v>
      </c>
      <c r="Q47" s="29" t="str">
        <f t="shared" si="6"/>
        <v> </v>
      </c>
      <c r="R47" s="29">
        <f t="shared" si="7"/>
        <v>0</v>
      </c>
    </row>
    <row r="48" spans="1:18" ht="15">
      <c r="A48" s="67">
        <f t="shared" si="8"/>
        <v>500.048</v>
      </c>
      <c r="B48" s="29">
        <f t="shared" si="9"/>
        <v>47</v>
      </c>
      <c r="C48" s="30" t="str">
        <f>C47</f>
        <v>Team J</v>
      </c>
      <c r="D48" s="27">
        <v>2</v>
      </c>
      <c r="E48" s="53" t="s">
        <v>82</v>
      </c>
      <c r="F48" s="54" t="s">
        <v>18</v>
      </c>
      <c r="G48" s="55"/>
      <c r="H48" s="27">
        <f t="shared" si="2"/>
      </c>
      <c r="N48" s="29" t="str">
        <f t="shared" si="3"/>
        <v>Team J2</v>
      </c>
      <c r="O48" s="29" t="str">
        <f t="shared" si="4"/>
        <v>Player</v>
      </c>
      <c r="P48" s="29" t="str">
        <f t="shared" si="5"/>
        <v>J2</v>
      </c>
      <c r="Q48" s="29" t="str">
        <f t="shared" si="6"/>
        <v> </v>
      </c>
      <c r="R48" s="29">
        <f t="shared" si="7"/>
        <v>0</v>
      </c>
    </row>
    <row r="49" spans="1:18" ht="15">
      <c r="A49" s="67">
        <f t="shared" si="8"/>
        <v>500.049</v>
      </c>
      <c r="B49" s="29">
        <f t="shared" si="9"/>
        <v>48</v>
      </c>
      <c r="C49" s="30" t="str">
        <f>C48</f>
        <v>Team J</v>
      </c>
      <c r="D49" s="27">
        <v>3</v>
      </c>
      <c r="E49" s="53" t="s">
        <v>83</v>
      </c>
      <c r="F49" s="54" t="s">
        <v>18</v>
      </c>
      <c r="G49" s="55"/>
      <c r="H49" s="27">
        <f t="shared" si="2"/>
      </c>
      <c r="N49" s="29" t="str">
        <f t="shared" si="3"/>
        <v>Team J3</v>
      </c>
      <c r="O49" s="29" t="str">
        <f t="shared" si="4"/>
        <v>Player</v>
      </c>
      <c r="P49" s="29" t="str">
        <f t="shared" si="5"/>
        <v>J3</v>
      </c>
      <c r="Q49" s="29" t="str">
        <f t="shared" si="6"/>
        <v> </v>
      </c>
      <c r="R49" s="29">
        <f t="shared" si="7"/>
        <v>0</v>
      </c>
    </row>
    <row r="50" spans="1:18" ht="15">
      <c r="A50" s="67">
        <f t="shared" si="8"/>
        <v>500.05</v>
      </c>
      <c r="B50" s="29">
        <f t="shared" si="9"/>
        <v>49</v>
      </c>
      <c r="C50" s="30" t="str">
        <f>C49</f>
        <v>Team J</v>
      </c>
      <c r="D50" s="27">
        <v>4</v>
      </c>
      <c r="E50" s="53" t="s">
        <v>84</v>
      </c>
      <c r="F50" s="54" t="s">
        <v>18</v>
      </c>
      <c r="G50" s="55"/>
      <c r="H50" s="27">
        <f t="shared" si="2"/>
      </c>
      <c r="N50" s="29" t="str">
        <f t="shared" si="3"/>
        <v>Team J4</v>
      </c>
      <c r="O50" s="29" t="str">
        <f t="shared" si="4"/>
        <v>Player</v>
      </c>
      <c r="P50" s="29" t="str">
        <f t="shared" si="5"/>
        <v>J4</v>
      </c>
      <c r="Q50" s="29" t="str">
        <f t="shared" si="6"/>
        <v> </v>
      </c>
      <c r="R50" s="29">
        <f t="shared" si="7"/>
        <v>0</v>
      </c>
    </row>
    <row r="51" spans="1:18" ht="15">
      <c r="A51" s="67">
        <f t="shared" si="8"/>
        <v>500.051</v>
      </c>
      <c r="B51" s="29">
        <f t="shared" si="9"/>
        <v>50</v>
      </c>
      <c r="C51" s="30" t="str">
        <f>C50</f>
        <v>Team J</v>
      </c>
      <c r="D51" s="27">
        <v>5</v>
      </c>
      <c r="E51" s="53" t="s">
        <v>85</v>
      </c>
      <c r="F51" s="54" t="s">
        <v>18</v>
      </c>
      <c r="G51" s="55"/>
      <c r="H51" s="31">
        <f t="shared" si="2"/>
      </c>
      <c r="N51" s="29" t="str">
        <f t="shared" si="3"/>
        <v>Team J5</v>
      </c>
      <c r="O51" s="29" t="str">
        <f t="shared" si="4"/>
        <v>Player</v>
      </c>
      <c r="P51" s="29" t="str">
        <f t="shared" si="5"/>
        <v>J5</v>
      </c>
      <c r="Q51" s="29" t="str">
        <f t="shared" si="6"/>
        <v> </v>
      </c>
      <c r="R51" s="29">
        <f t="shared" si="7"/>
        <v>0</v>
      </c>
    </row>
    <row r="52" spans="1:18" ht="15">
      <c r="A52" s="67">
        <f t="shared" si="8"/>
        <v>500.052</v>
      </c>
      <c r="B52" s="29">
        <f t="shared" si="9"/>
        <v>51</v>
      </c>
      <c r="C52" s="32" t="str">
        <f>'STEP 1-Before the Tournament'!B21</f>
        <v>Team K</v>
      </c>
      <c r="D52" s="28">
        <v>1</v>
      </c>
      <c r="E52" s="56" t="s">
        <v>86</v>
      </c>
      <c r="F52" s="57" t="s">
        <v>18</v>
      </c>
      <c r="G52" s="58"/>
      <c r="H52" s="27">
        <f t="shared" si="2"/>
      </c>
      <c r="N52" s="29" t="str">
        <f t="shared" si="3"/>
        <v>Team K1</v>
      </c>
      <c r="O52" s="29" t="str">
        <f t="shared" si="4"/>
        <v>Player</v>
      </c>
      <c r="P52" s="29" t="str">
        <f t="shared" si="5"/>
        <v>K1</v>
      </c>
      <c r="Q52" s="29" t="str">
        <f t="shared" si="6"/>
        <v> </v>
      </c>
      <c r="R52" s="29">
        <f t="shared" si="7"/>
        <v>0</v>
      </c>
    </row>
    <row r="53" spans="1:18" ht="15">
      <c r="A53" s="67">
        <f t="shared" si="8"/>
        <v>500.053</v>
      </c>
      <c r="B53" s="29">
        <f t="shared" si="9"/>
        <v>52</v>
      </c>
      <c r="C53" s="30" t="str">
        <f>C52</f>
        <v>Team K</v>
      </c>
      <c r="D53" s="27">
        <v>2</v>
      </c>
      <c r="E53" s="59" t="s">
        <v>87</v>
      </c>
      <c r="F53" s="54" t="s">
        <v>18</v>
      </c>
      <c r="G53" s="60"/>
      <c r="H53" s="27">
        <f t="shared" si="2"/>
      </c>
      <c r="N53" s="29" t="str">
        <f t="shared" si="3"/>
        <v>Team K2</v>
      </c>
      <c r="O53" s="29" t="str">
        <f t="shared" si="4"/>
        <v>Player</v>
      </c>
      <c r="P53" s="29" t="str">
        <f t="shared" si="5"/>
        <v>K2</v>
      </c>
      <c r="Q53" s="29" t="str">
        <f t="shared" si="6"/>
        <v> </v>
      </c>
      <c r="R53" s="29">
        <f t="shared" si="7"/>
        <v>0</v>
      </c>
    </row>
    <row r="54" spans="1:18" ht="15">
      <c r="A54" s="67">
        <f t="shared" si="8"/>
        <v>500.054</v>
      </c>
      <c r="B54" s="29">
        <f t="shared" si="9"/>
        <v>53</v>
      </c>
      <c r="C54" s="30" t="str">
        <f>C53</f>
        <v>Team K</v>
      </c>
      <c r="D54" s="27">
        <v>3</v>
      </c>
      <c r="E54" s="59" t="s">
        <v>88</v>
      </c>
      <c r="F54" s="54" t="s">
        <v>18</v>
      </c>
      <c r="G54" s="60"/>
      <c r="H54" s="27">
        <f t="shared" si="2"/>
      </c>
      <c r="N54" s="29" t="str">
        <f t="shared" si="3"/>
        <v>Team K3</v>
      </c>
      <c r="O54" s="29" t="str">
        <f t="shared" si="4"/>
        <v>Player</v>
      </c>
      <c r="P54" s="29" t="str">
        <f t="shared" si="5"/>
        <v>K3</v>
      </c>
      <c r="Q54" s="29" t="str">
        <f t="shared" si="6"/>
        <v> </v>
      </c>
      <c r="R54" s="29">
        <f t="shared" si="7"/>
        <v>0</v>
      </c>
    </row>
    <row r="55" spans="1:18" ht="15">
      <c r="A55" s="67">
        <f t="shared" si="8"/>
        <v>500.055</v>
      </c>
      <c r="B55" s="29">
        <f t="shared" si="9"/>
        <v>54</v>
      </c>
      <c r="C55" s="30" t="str">
        <f>C54</f>
        <v>Team K</v>
      </c>
      <c r="D55" s="27">
        <v>4</v>
      </c>
      <c r="E55" s="59" t="s">
        <v>89</v>
      </c>
      <c r="F55" s="54" t="s">
        <v>18</v>
      </c>
      <c r="G55" s="60"/>
      <c r="H55" s="27">
        <f t="shared" si="2"/>
      </c>
      <c r="N55" s="29" t="str">
        <f t="shared" si="3"/>
        <v>Team K4</v>
      </c>
      <c r="O55" s="29" t="str">
        <f t="shared" si="4"/>
        <v>Player</v>
      </c>
      <c r="P55" s="29" t="str">
        <f t="shared" si="5"/>
        <v>K4</v>
      </c>
      <c r="Q55" s="29" t="str">
        <f t="shared" si="6"/>
        <v> </v>
      </c>
      <c r="R55" s="29">
        <f t="shared" si="7"/>
        <v>0</v>
      </c>
    </row>
    <row r="56" spans="1:18" ht="15">
      <c r="A56" s="67">
        <f t="shared" si="8"/>
        <v>500.056</v>
      </c>
      <c r="B56" s="29">
        <f t="shared" si="9"/>
        <v>55</v>
      </c>
      <c r="C56" s="33" t="str">
        <f>C55</f>
        <v>Team K</v>
      </c>
      <c r="D56" s="31">
        <v>5</v>
      </c>
      <c r="E56" s="61" t="s">
        <v>90</v>
      </c>
      <c r="F56" s="62" t="s">
        <v>18</v>
      </c>
      <c r="G56" s="63"/>
      <c r="H56" s="27">
        <f t="shared" si="2"/>
      </c>
      <c r="N56" s="29" t="str">
        <f t="shared" si="3"/>
        <v>Team K5</v>
      </c>
      <c r="O56" s="29" t="str">
        <f t="shared" si="4"/>
        <v>Player</v>
      </c>
      <c r="P56" s="29" t="str">
        <f t="shared" si="5"/>
        <v>K5</v>
      </c>
      <c r="Q56" s="29" t="str">
        <f t="shared" si="6"/>
        <v> </v>
      </c>
      <c r="R56" s="29">
        <f t="shared" si="7"/>
        <v>0</v>
      </c>
    </row>
    <row r="57" spans="1:18" ht="15">
      <c r="A57" s="67">
        <f t="shared" si="8"/>
        <v>500.057</v>
      </c>
      <c r="B57" s="29">
        <f t="shared" si="9"/>
        <v>56</v>
      </c>
      <c r="C57" s="34" t="str">
        <f>'STEP 1-Before the Tournament'!B22</f>
        <v>Team L</v>
      </c>
      <c r="D57" s="27">
        <v>1</v>
      </c>
      <c r="E57" s="53" t="s">
        <v>91</v>
      </c>
      <c r="F57" s="54" t="s">
        <v>18</v>
      </c>
      <c r="G57" s="55"/>
      <c r="H57" s="28">
        <f t="shared" si="2"/>
      </c>
      <c r="N57" s="29" t="str">
        <f t="shared" si="3"/>
        <v>Team L1</v>
      </c>
      <c r="O57" s="29" t="str">
        <f t="shared" si="4"/>
        <v>Player</v>
      </c>
      <c r="P57" s="29" t="str">
        <f t="shared" si="5"/>
        <v>L1</v>
      </c>
      <c r="Q57" s="29" t="str">
        <f t="shared" si="6"/>
        <v> </v>
      </c>
      <c r="R57" s="29">
        <f t="shared" si="7"/>
        <v>0</v>
      </c>
    </row>
    <row r="58" spans="1:18" ht="15">
      <c r="A58" s="67">
        <f t="shared" si="8"/>
        <v>500.058</v>
      </c>
      <c r="B58" s="29">
        <f t="shared" si="9"/>
        <v>57</v>
      </c>
      <c r="C58" s="30" t="str">
        <f>C57</f>
        <v>Team L</v>
      </c>
      <c r="D58" s="27">
        <v>2</v>
      </c>
      <c r="E58" s="53" t="s">
        <v>92</v>
      </c>
      <c r="F58" s="54" t="s">
        <v>18</v>
      </c>
      <c r="G58" s="55"/>
      <c r="H58" s="27">
        <f t="shared" si="2"/>
      </c>
      <c r="N58" s="29" t="str">
        <f t="shared" si="3"/>
        <v>Team L2</v>
      </c>
      <c r="O58" s="29" t="str">
        <f t="shared" si="4"/>
        <v>Player</v>
      </c>
      <c r="P58" s="29" t="str">
        <f t="shared" si="5"/>
        <v>L2</v>
      </c>
      <c r="Q58" s="29" t="str">
        <f t="shared" si="6"/>
        <v> </v>
      </c>
      <c r="R58" s="29">
        <f t="shared" si="7"/>
        <v>0</v>
      </c>
    </row>
    <row r="59" spans="1:18" ht="15">
      <c r="A59" s="67">
        <f t="shared" si="8"/>
        <v>500.059</v>
      </c>
      <c r="B59" s="29">
        <f t="shared" si="9"/>
        <v>58</v>
      </c>
      <c r="C59" s="30" t="str">
        <f>C58</f>
        <v>Team L</v>
      </c>
      <c r="D59" s="27">
        <v>3</v>
      </c>
      <c r="E59" s="53" t="s">
        <v>93</v>
      </c>
      <c r="F59" s="54" t="s">
        <v>18</v>
      </c>
      <c r="G59" s="55"/>
      <c r="H59" s="27">
        <f t="shared" si="2"/>
      </c>
      <c r="N59" s="29" t="str">
        <f t="shared" si="3"/>
        <v>Team L3</v>
      </c>
      <c r="O59" s="29" t="str">
        <f t="shared" si="4"/>
        <v>Player</v>
      </c>
      <c r="P59" s="29" t="str">
        <f t="shared" si="5"/>
        <v>L3</v>
      </c>
      <c r="Q59" s="29" t="str">
        <f t="shared" si="6"/>
        <v> </v>
      </c>
      <c r="R59" s="29">
        <f t="shared" si="7"/>
        <v>0</v>
      </c>
    </row>
    <row r="60" spans="1:18" ht="15">
      <c r="A60" s="67">
        <f t="shared" si="8"/>
        <v>500.06</v>
      </c>
      <c r="B60" s="29">
        <f t="shared" si="9"/>
        <v>59</v>
      </c>
      <c r="C60" s="30" t="str">
        <f>C59</f>
        <v>Team L</v>
      </c>
      <c r="D60" s="27">
        <v>4</v>
      </c>
      <c r="E60" s="53" t="s">
        <v>94</v>
      </c>
      <c r="F60" s="54" t="s">
        <v>18</v>
      </c>
      <c r="G60" s="55"/>
      <c r="H60" s="27">
        <f t="shared" si="2"/>
      </c>
      <c r="N60" s="29" t="str">
        <f t="shared" si="3"/>
        <v>Team L4</v>
      </c>
      <c r="O60" s="29" t="str">
        <f t="shared" si="4"/>
        <v>Player</v>
      </c>
      <c r="P60" s="29" t="str">
        <f t="shared" si="5"/>
        <v>L4</v>
      </c>
      <c r="Q60" s="29" t="str">
        <f t="shared" si="6"/>
        <v> </v>
      </c>
      <c r="R60" s="29">
        <f t="shared" si="7"/>
        <v>0</v>
      </c>
    </row>
    <row r="61" spans="1:18" ht="15">
      <c r="A61" s="67">
        <f t="shared" si="8"/>
        <v>500.061</v>
      </c>
      <c r="B61" s="29">
        <f t="shared" si="9"/>
        <v>60</v>
      </c>
      <c r="C61" s="30" t="str">
        <f>C60</f>
        <v>Team L</v>
      </c>
      <c r="D61" s="27">
        <v>5</v>
      </c>
      <c r="E61" s="53" t="s">
        <v>95</v>
      </c>
      <c r="F61" s="54" t="s">
        <v>18</v>
      </c>
      <c r="G61" s="55"/>
      <c r="H61" s="31">
        <f t="shared" si="2"/>
      </c>
      <c r="N61" s="29" t="str">
        <f t="shared" si="3"/>
        <v>Team L5</v>
      </c>
      <c r="O61" s="29" t="str">
        <f t="shared" si="4"/>
        <v>Player</v>
      </c>
      <c r="P61" s="29" t="str">
        <f t="shared" si="5"/>
        <v>L5</v>
      </c>
      <c r="Q61" s="29" t="str">
        <f t="shared" si="6"/>
        <v> </v>
      </c>
      <c r="R61" s="29">
        <f t="shared" si="7"/>
        <v>0</v>
      </c>
    </row>
    <row r="62" spans="1:18" ht="15">
      <c r="A62" s="67">
        <f t="shared" si="8"/>
        <v>500.062</v>
      </c>
      <c r="B62" s="29">
        <f t="shared" si="9"/>
        <v>61</v>
      </c>
      <c r="C62" s="32" t="str">
        <f>'STEP 1-Before the Tournament'!B23</f>
        <v>Team M</v>
      </c>
      <c r="D62" s="28">
        <v>1</v>
      </c>
      <c r="E62" s="56" t="s">
        <v>96</v>
      </c>
      <c r="F62" s="57" t="s">
        <v>18</v>
      </c>
      <c r="G62" s="58"/>
      <c r="H62" s="27">
        <f t="shared" si="2"/>
      </c>
      <c r="N62" s="29" t="str">
        <f t="shared" si="3"/>
        <v>Team M1</v>
      </c>
      <c r="O62" s="29" t="str">
        <f t="shared" si="4"/>
        <v>Player</v>
      </c>
      <c r="P62" s="29" t="str">
        <f t="shared" si="5"/>
        <v>M1</v>
      </c>
      <c r="Q62" s="29" t="str">
        <f t="shared" si="6"/>
        <v> </v>
      </c>
      <c r="R62" s="29">
        <f t="shared" si="7"/>
        <v>0</v>
      </c>
    </row>
    <row r="63" spans="1:18" ht="15">
      <c r="A63" s="67">
        <f t="shared" si="8"/>
        <v>500.063</v>
      </c>
      <c r="B63" s="29">
        <f t="shared" si="9"/>
        <v>62</v>
      </c>
      <c r="C63" s="30" t="str">
        <f>C62</f>
        <v>Team M</v>
      </c>
      <c r="D63" s="27">
        <v>2</v>
      </c>
      <c r="E63" s="59" t="s">
        <v>97</v>
      </c>
      <c r="F63" s="54" t="s">
        <v>18</v>
      </c>
      <c r="G63" s="60"/>
      <c r="H63" s="27">
        <f t="shared" si="2"/>
      </c>
      <c r="N63" s="29" t="str">
        <f t="shared" si="3"/>
        <v>Team M2</v>
      </c>
      <c r="O63" s="29" t="str">
        <f t="shared" si="4"/>
        <v>Player</v>
      </c>
      <c r="P63" s="29" t="str">
        <f t="shared" si="5"/>
        <v>M2</v>
      </c>
      <c r="Q63" s="29" t="str">
        <f t="shared" si="6"/>
        <v> </v>
      </c>
      <c r="R63" s="29">
        <f t="shared" si="7"/>
        <v>0</v>
      </c>
    </row>
    <row r="64" spans="1:18" ht="15">
      <c r="A64" s="67">
        <f t="shared" si="8"/>
        <v>500.064</v>
      </c>
      <c r="B64" s="29">
        <f t="shared" si="9"/>
        <v>63</v>
      </c>
      <c r="C64" s="30" t="str">
        <f>C63</f>
        <v>Team M</v>
      </c>
      <c r="D64" s="27">
        <v>3</v>
      </c>
      <c r="E64" s="59" t="s">
        <v>98</v>
      </c>
      <c r="F64" s="54" t="s">
        <v>18</v>
      </c>
      <c r="G64" s="60"/>
      <c r="H64" s="27">
        <f t="shared" si="2"/>
      </c>
      <c r="N64" s="29" t="str">
        <f t="shared" si="3"/>
        <v>Team M3</v>
      </c>
      <c r="O64" s="29" t="str">
        <f t="shared" si="4"/>
        <v>Player</v>
      </c>
      <c r="P64" s="29" t="str">
        <f t="shared" si="5"/>
        <v>M3</v>
      </c>
      <c r="Q64" s="29" t="str">
        <f t="shared" si="6"/>
        <v> </v>
      </c>
      <c r="R64" s="29">
        <f t="shared" si="7"/>
        <v>0</v>
      </c>
    </row>
    <row r="65" spans="1:18" ht="15">
      <c r="A65" s="67">
        <f t="shared" si="8"/>
        <v>500.065</v>
      </c>
      <c r="B65" s="29">
        <f t="shared" si="9"/>
        <v>64</v>
      </c>
      <c r="C65" s="30" t="str">
        <f>C64</f>
        <v>Team M</v>
      </c>
      <c r="D65" s="27">
        <v>4</v>
      </c>
      <c r="E65" s="59" t="s">
        <v>99</v>
      </c>
      <c r="F65" s="54" t="s">
        <v>18</v>
      </c>
      <c r="G65" s="60"/>
      <c r="H65" s="27">
        <f t="shared" si="2"/>
      </c>
      <c r="N65" s="29" t="str">
        <f t="shared" si="3"/>
        <v>Team M4</v>
      </c>
      <c r="O65" s="29" t="str">
        <f t="shared" si="4"/>
        <v>Player</v>
      </c>
      <c r="P65" s="29" t="str">
        <f t="shared" si="5"/>
        <v>M4</v>
      </c>
      <c r="Q65" s="29" t="str">
        <f t="shared" si="6"/>
        <v> </v>
      </c>
      <c r="R65" s="29">
        <f t="shared" si="7"/>
        <v>0</v>
      </c>
    </row>
    <row r="66" spans="1:18" ht="15">
      <c r="A66" s="67">
        <f aca="true" t="shared" si="10" ref="A66:A81">IF(COUNT(H66)=1,H66+ROW(H66)/1000,500+ROW(H66)/1000)</f>
        <v>500.066</v>
      </c>
      <c r="B66" s="29">
        <f aca="true" t="shared" si="11" ref="B66:B81">RANK(A66,A$1:A$65536,1)</f>
        <v>65</v>
      </c>
      <c r="C66" s="33" t="str">
        <f>C65</f>
        <v>Team M</v>
      </c>
      <c r="D66" s="31">
        <v>5</v>
      </c>
      <c r="E66" s="61" t="s">
        <v>100</v>
      </c>
      <c r="F66" s="62" t="s">
        <v>18</v>
      </c>
      <c r="G66" s="63"/>
      <c r="H66" s="27">
        <f t="shared" si="2"/>
      </c>
      <c r="N66" s="29" t="str">
        <f t="shared" si="3"/>
        <v>Team M5</v>
      </c>
      <c r="O66" s="29" t="str">
        <f t="shared" si="4"/>
        <v>Player</v>
      </c>
      <c r="P66" s="29" t="str">
        <f t="shared" si="5"/>
        <v>M5</v>
      </c>
      <c r="Q66" s="29" t="str">
        <f t="shared" si="6"/>
        <v> </v>
      </c>
      <c r="R66" s="29">
        <f t="shared" si="7"/>
        <v>0</v>
      </c>
    </row>
    <row r="67" spans="1:18" ht="15">
      <c r="A67" s="67">
        <f t="shared" si="10"/>
        <v>500.067</v>
      </c>
      <c r="B67" s="29">
        <f t="shared" si="11"/>
        <v>66</v>
      </c>
      <c r="C67" s="32" t="str">
        <f>'STEP 1-Before the Tournament'!B24</f>
        <v>Team N</v>
      </c>
      <c r="D67" s="28">
        <v>1</v>
      </c>
      <c r="E67" s="56" t="s">
        <v>101</v>
      </c>
      <c r="F67" s="57" t="s">
        <v>18</v>
      </c>
      <c r="G67" s="58"/>
      <c r="H67" s="28">
        <f aca="true" t="shared" si="12" ref="H67:H81">IF(COUNT(G67)=1,RANK(G67,G$1:G$65536,1),"")</f>
      </c>
      <c r="N67" s="29" t="str">
        <f aca="true" t="shared" si="13" ref="N67:N81">C67&amp;D67</f>
        <v>Team N1</v>
      </c>
      <c r="O67" s="29" t="str">
        <f aca="true" t="shared" si="14" ref="O67:O81">LEFT(E67,SEARCH(" ",E67)-1)</f>
        <v>Player</v>
      </c>
      <c r="P67" s="29" t="str">
        <f aca="true" t="shared" si="15" ref="P67:P81">RIGHT(E67,LEN(E67)-SEARCH(" ",E67))</f>
        <v>N1</v>
      </c>
      <c r="Q67" s="29" t="str">
        <f aca="true" t="shared" si="16" ref="Q67:Q81">F67</f>
        <v> </v>
      </c>
      <c r="R67" s="29">
        <f aca="true" t="shared" si="17" ref="R67:R81">G67</f>
        <v>0</v>
      </c>
    </row>
    <row r="68" spans="1:18" ht="15">
      <c r="A68" s="67">
        <f t="shared" si="10"/>
        <v>500.068</v>
      </c>
      <c r="B68" s="29">
        <f t="shared" si="11"/>
        <v>67</v>
      </c>
      <c r="C68" s="30" t="str">
        <f>C67</f>
        <v>Team N</v>
      </c>
      <c r="D68" s="27">
        <v>2</v>
      </c>
      <c r="E68" s="59" t="s">
        <v>102</v>
      </c>
      <c r="F68" s="54" t="s">
        <v>18</v>
      </c>
      <c r="G68" s="60"/>
      <c r="H68" s="27">
        <f t="shared" si="12"/>
      </c>
      <c r="N68" s="29" t="str">
        <f t="shared" si="13"/>
        <v>Team N2</v>
      </c>
      <c r="O68" s="29" t="str">
        <f t="shared" si="14"/>
        <v>Player</v>
      </c>
      <c r="P68" s="29" t="str">
        <f t="shared" si="15"/>
        <v>N2</v>
      </c>
      <c r="Q68" s="29" t="str">
        <f t="shared" si="16"/>
        <v> </v>
      </c>
      <c r="R68" s="29">
        <f t="shared" si="17"/>
        <v>0</v>
      </c>
    </row>
    <row r="69" spans="1:18" ht="15">
      <c r="A69" s="67">
        <f t="shared" si="10"/>
        <v>500.069</v>
      </c>
      <c r="B69" s="29">
        <f t="shared" si="11"/>
        <v>68</v>
      </c>
      <c r="C69" s="30" t="str">
        <f>C68</f>
        <v>Team N</v>
      </c>
      <c r="D69" s="27">
        <v>3</v>
      </c>
      <c r="E69" s="59" t="s">
        <v>103</v>
      </c>
      <c r="F69" s="54" t="s">
        <v>18</v>
      </c>
      <c r="G69" s="60"/>
      <c r="H69" s="27">
        <f t="shared" si="12"/>
      </c>
      <c r="N69" s="29" t="str">
        <f t="shared" si="13"/>
        <v>Team N3</v>
      </c>
      <c r="O69" s="29" t="str">
        <f t="shared" si="14"/>
        <v>Player</v>
      </c>
      <c r="P69" s="29" t="str">
        <f t="shared" si="15"/>
        <v>N3</v>
      </c>
      <c r="Q69" s="29" t="str">
        <f t="shared" si="16"/>
        <v> </v>
      </c>
      <c r="R69" s="29">
        <f t="shared" si="17"/>
        <v>0</v>
      </c>
    </row>
    <row r="70" spans="1:18" ht="15">
      <c r="A70" s="67">
        <f t="shared" si="10"/>
        <v>500.07</v>
      </c>
      <c r="B70" s="29">
        <f t="shared" si="11"/>
        <v>69</v>
      </c>
      <c r="C70" s="30" t="str">
        <f>C69</f>
        <v>Team N</v>
      </c>
      <c r="D70" s="27">
        <v>4</v>
      </c>
      <c r="E70" s="59" t="s">
        <v>104</v>
      </c>
      <c r="F70" s="54" t="s">
        <v>18</v>
      </c>
      <c r="G70" s="60"/>
      <c r="H70" s="27">
        <f t="shared" si="12"/>
      </c>
      <c r="N70" s="29" t="str">
        <f t="shared" si="13"/>
        <v>Team N4</v>
      </c>
      <c r="O70" s="29" t="str">
        <f t="shared" si="14"/>
        <v>Player</v>
      </c>
      <c r="P70" s="29" t="str">
        <f t="shared" si="15"/>
        <v>N4</v>
      </c>
      <c r="Q70" s="29" t="str">
        <f t="shared" si="16"/>
        <v> </v>
      </c>
      <c r="R70" s="29">
        <f t="shared" si="17"/>
        <v>0</v>
      </c>
    </row>
    <row r="71" spans="1:18" ht="15">
      <c r="A71" s="67">
        <f t="shared" si="10"/>
        <v>500.071</v>
      </c>
      <c r="B71" s="29">
        <f t="shared" si="11"/>
        <v>70</v>
      </c>
      <c r="C71" s="30" t="str">
        <f>C70</f>
        <v>Team N</v>
      </c>
      <c r="D71" s="27">
        <v>5</v>
      </c>
      <c r="E71" s="59" t="s">
        <v>105</v>
      </c>
      <c r="F71" s="54" t="s">
        <v>18</v>
      </c>
      <c r="G71" s="60"/>
      <c r="H71" s="31">
        <f t="shared" si="12"/>
      </c>
      <c r="N71" s="29" t="str">
        <f t="shared" si="13"/>
        <v>Team N5</v>
      </c>
      <c r="O71" s="29" t="str">
        <f t="shared" si="14"/>
        <v>Player</v>
      </c>
      <c r="P71" s="29" t="str">
        <f t="shared" si="15"/>
        <v>N5</v>
      </c>
      <c r="Q71" s="29" t="str">
        <f t="shared" si="16"/>
        <v> </v>
      </c>
      <c r="R71" s="29">
        <f t="shared" si="17"/>
        <v>0</v>
      </c>
    </row>
    <row r="72" spans="1:18" ht="15">
      <c r="A72" s="67">
        <f t="shared" si="10"/>
        <v>500.072</v>
      </c>
      <c r="B72" s="29">
        <f t="shared" si="11"/>
        <v>71</v>
      </c>
      <c r="C72" s="47" t="str">
        <f>'STEP 1-Before the Tournament'!B25</f>
        <v>Team O</v>
      </c>
      <c r="D72" s="28">
        <v>1</v>
      </c>
      <c r="E72" s="56" t="s">
        <v>110</v>
      </c>
      <c r="F72" s="57" t="s">
        <v>18</v>
      </c>
      <c r="G72" s="58"/>
      <c r="H72" s="27">
        <f t="shared" si="12"/>
      </c>
      <c r="N72" s="29" t="str">
        <f t="shared" si="13"/>
        <v>Team O1</v>
      </c>
      <c r="O72" s="29" t="str">
        <f t="shared" si="14"/>
        <v>Player</v>
      </c>
      <c r="P72" s="29" t="str">
        <f t="shared" si="15"/>
        <v>O1</v>
      </c>
      <c r="Q72" s="29" t="str">
        <f t="shared" si="16"/>
        <v> </v>
      </c>
      <c r="R72" s="29">
        <f t="shared" si="17"/>
        <v>0</v>
      </c>
    </row>
    <row r="73" spans="1:18" ht="15">
      <c r="A73" s="67">
        <f t="shared" si="10"/>
        <v>500.073</v>
      </c>
      <c r="B73" s="29">
        <f t="shared" si="11"/>
        <v>72</v>
      </c>
      <c r="C73" s="48" t="str">
        <f>C72</f>
        <v>Team O</v>
      </c>
      <c r="D73" s="27">
        <v>2</v>
      </c>
      <c r="E73" s="59" t="s">
        <v>111</v>
      </c>
      <c r="F73" s="54" t="s">
        <v>18</v>
      </c>
      <c r="G73" s="60"/>
      <c r="H73" s="27">
        <f t="shared" si="12"/>
      </c>
      <c r="N73" s="29" t="str">
        <f t="shared" si="13"/>
        <v>Team O2</v>
      </c>
      <c r="O73" s="29" t="str">
        <f t="shared" si="14"/>
        <v>Player</v>
      </c>
      <c r="P73" s="29" t="str">
        <f t="shared" si="15"/>
        <v>O2</v>
      </c>
      <c r="Q73" s="29" t="str">
        <f t="shared" si="16"/>
        <v> </v>
      </c>
      <c r="R73" s="29">
        <f t="shared" si="17"/>
        <v>0</v>
      </c>
    </row>
    <row r="74" spans="1:18" ht="15">
      <c r="A74" s="67">
        <f t="shared" si="10"/>
        <v>500.074</v>
      </c>
      <c r="B74" s="29">
        <f t="shared" si="11"/>
        <v>73</v>
      </c>
      <c r="C74" s="48" t="str">
        <f>C73</f>
        <v>Team O</v>
      </c>
      <c r="D74" s="27">
        <v>3</v>
      </c>
      <c r="E74" s="59" t="s">
        <v>112</v>
      </c>
      <c r="F74" s="54" t="s">
        <v>18</v>
      </c>
      <c r="G74" s="60"/>
      <c r="H74" s="27">
        <f t="shared" si="12"/>
      </c>
      <c r="N74" s="29" t="str">
        <f t="shared" si="13"/>
        <v>Team O3</v>
      </c>
      <c r="O74" s="29" t="str">
        <f t="shared" si="14"/>
        <v>Player</v>
      </c>
      <c r="P74" s="29" t="str">
        <f t="shared" si="15"/>
        <v>O3</v>
      </c>
      <c r="Q74" s="29" t="str">
        <f t="shared" si="16"/>
        <v> </v>
      </c>
      <c r="R74" s="29">
        <f t="shared" si="17"/>
        <v>0</v>
      </c>
    </row>
    <row r="75" spans="1:18" ht="15">
      <c r="A75" s="67">
        <f t="shared" si="10"/>
        <v>500.075</v>
      </c>
      <c r="B75" s="29">
        <f t="shared" si="11"/>
        <v>74</v>
      </c>
      <c r="C75" s="48" t="str">
        <f>C74</f>
        <v>Team O</v>
      </c>
      <c r="D75" s="27">
        <v>4</v>
      </c>
      <c r="E75" s="59" t="s">
        <v>114</v>
      </c>
      <c r="F75" s="54" t="s">
        <v>18</v>
      </c>
      <c r="G75" s="60"/>
      <c r="H75" s="27">
        <f t="shared" si="12"/>
      </c>
      <c r="N75" s="29" t="str">
        <f t="shared" si="13"/>
        <v>Team O4</v>
      </c>
      <c r="O75" s="29" t="str">
        <f t="shared" si="14"/>
        <v>Player</v>
      </c>
      <c r="P75" s="29" t="str">
        <f t="shared" si="15"/>
        <v>O4</v>
      </c>
      <c r="Q75" s="29" t="str">
        <f t="shared" si="16"/>
        <v> </v>
      </c>
      <c r="R75" s="29">
        <f t="shared" si="17"/>
        <v>0</v>
      </c>
    </row>
    <row r="76" spans="1:18" ht="15">
      <c r="A76" s="67">
        <f t="shared" si="10"/>
        <v>500.076</v>
      </c>
      <c r="B76" s="29">
        <f t="shared" si="11"/>
        <v>75</v>
      </c>
      <c r="C76" s="49" t="str">
        <f>C75</f>
        <v>Team O</v>
      </c>
      <c r="D76" s="31">
        <v>5</v>
      </c>
      <c r="E76" s="61" t="s">
        <v>113</v>
      </c>
      <c r="F76" s="62" t="s">
        <v>18</v>
      </c>
      <c r="G76" s="63"/>
      <c r="H76" s="27">
        <f t="shared" si="12"/>
      </c>
      <c r="N76" s="29" t="str">
        <f t="shared" si="13"/>
        <v>Team O5</v>
      </c>
      <c r="O76" s="29" t="str">
        <f t="shared" si="14"/>
        <v>Player</v>
      </c>
      <c r="P76" s="29" t="str">
        <f t="shared" si="15"/>
        <v>O5</v>
      </c>
      <c r="Q76" s="29" t="str">
        <f t="shared" si="16"/>
        <v> </v>
      </c>
      <c r="R76" s="29">
        <f t="shared" si="17"/>
        <v>0</v>
      </c>
    </row>
    <row r="77" spans="1:18" ht="15">
      <c r="A77" s="67">
        <f t="shared" si="10"/>
        <v>500.077</v>
      </c>
      <c r="B77" s="29">
        <f t="shared" si="11"/>
        <v>76</v>
      </c>
      <c r="C77" s="47" t="str">
        <f>'STEP 1-Before the Tournament'!B26</f>
        <v>Team P</v>
      </c>
      <c r="D77" s="28">
        <v>1</v>
      </c>
      <c r="E77" s="56" t="s">
        <v>115</v>
      </c>
      <c r="F77" s="57" t="s">
        <v>18</v>
      </c>
      <c r="G77" s="58"/>
      <c r="H77" s="28">
        <f t="shared" si="12"/>
      </c>
      <c r="N77" s="29" t="str">
        <f t="shared" si="13"/>
        <v>Team P1</v>
      </c>
      <c r="O77" s="29" t="str">
        <f t="shared" si="14"/>
        <v>Player</v>
      </c>
      <c r="P77" s="29" t="str">
        <f t="shared" si="15"/>
        <v>P1</v>
      </c>
      <c r="Q77" s="29" t="str">
        <f t="shared" si="16"/>
        <v> </v>
      </c>
      <c r="R77" s="29">
        <f t="shared" si="17"/>
        <v>0</v>
      </c>
    </row>
    <row r="78" spans="1:18" ht="15">
      <c r="A78" s="67">
        <f t="shared" si="10"/>
        <v>500.078</v>
      </c>
      <c r="B78" s="29">
        <f t="shared" si="11"/>
        <v>77</v>
      </c>
      <c r="C78" s="48" t="str">
        <f>C77</f>
        <v>Team P</v>
      </c>
      <c r="D78" s="27">
        <v>2</v>
      </c>
      <c r="E78" s="59" t="s">
        <v>116</v>
      </c>
      <c r="F78" s="54" t="s">
        <v>18</v>
      </c>
      <c r="G78" s="60"/>
      <c r="H78" s="27">
        <f t="shared" si="12"/>
      </c>
      <c r="N78" s="29" t="str">
        <f t="shared" si="13"/>
        <v>Team P2</v>
      </c>
      <c r="O78" s="29" t="str">
        <f t="shared" si="14"/>
        <v>Player</v>
      </c>
      <c r="P78" s="29" t="str">
        <f t="shared" si="15"/>
        <v>P2</v>
      </c>
      <c r="Q78" s="29" t="str">
        <f t="shared" si="16"/>
        <v> </v>
      </c>
      <c r="R78" s="29">
        <f t="shared" si="17"/>
        <v>0</v>
      </c>
    </row>
    <row r="79" spans="1:18" ht="15">
      <c r="A79" s="67">
        <f t="shared" si="10"/>
        <v>500.079</v>
      </c>
      <c r="B79" s="29">
        <f t="shared" si="11"/>
        <v>78</v>
      </c>
      <c r="C79" s="48" t="str">
        <f>C78</f>
        <v>Team P</v>
      </c>
      <c r="D79" s="27">
        <v>3</v>
      </c>
      <c r="E79" s="59" t="s">
        <v>117</v>
      </c>
      <c r="F79" s="54" t="s">
        <v>18</v>
      </c>
      <c r="G79" s="60"/>
      <c r="H79" s="27">
        <f t="shared" si="12"/>
      </c>
      <c r="N79" s="29" t="str">
        <f t="shared" si="13"/>
        <v>Team P3</v>
      </c>
      <c r="O79" s="29" t="str">
        <f t="shared" si="14"/>
        <v>Player</v>
      </c>
      <c r="P79" s="29" t="str">
        <f t="shared" si="15"/>
        <v>P3</v>
      </c>
      <c r="Q79" s="29" t="str">
        <f t="shared" si="16"/>
        <v> </v>
      </c>
      <c r="R79" s="29">
        <f t="shared" si="17"/>
        <v>0</v>
      </c>
    </row>
    <row r="80" spans="1:18" ht="15">
      <c r="A80" s="67">
        <f t="shared" si="10"/>
        <v>500.08</v>
      </c>
      <c r="B80" s="29">
        <f t="shared" si="11"/>
        <v>79</v>
      </c>
      <c r="C80" s="48" t="str">
        <f>C79</f>
        <v>Team P</v>
      </c>
      <c r="D80" s="27">
        <v>4</v>
      </c>
      <c r="E80" s="59" t="s">
        <v>118</v>
      </c>
      <c r="F80" s="54" t="s">
        <v>18</v>
      </c>
      <c r="G80" s="60"/>
      <c r="H80" s="27">
        <f t="shared" si="12"/>
      </c>
      <c r="N80" s="29" t="str">
        <f t="shared" si="13"/>
        <v>Team P4</v>
      </c>
      <c r="O80" s="29" t="str">
        <f t="shared" si="14"/>
        <v>Player</v>
      </c>
      <c r="P80" s="29" t="str">
        <f t="shared" si="15"/>
        <v>P4</v>
      </c>
      <c r="Q80" s="29" t="str">
        <f t="shared" si="16"/>
        <v> </v>
      </c>
      <c r="R80" s="29">
        <f t="shared" si="17"/>
        <v>0</v>
      </c>
    </row>
    <row r="81" spans="1:18" ht="15">
      <c r="A81" s="67">
        <f t="shared" si="10"/>
        <v>500.081</v>
      </c>
      <c r="B81" s="29">
        <f t="shared" si="11"/>
        <v>80</v>
      </c>
      <c r="C81" s="49" t="str">
        <f>C80</f>
        <v>Team P</v>
      </c>
      <c r="D81" s="31">
        <v>5</v>
      </c>
      <c r="E81" s="61" t="s">
        <v>119</v>
      </c>
      <c r="F81" s="62" t="s">
        <v>18</v>
      </c>
      <c r="G81" s="63"/>
      <c r="H81" s="31">
        <f t="shared" si="12"/>
      </c>
      <c r="N81" s="29" t="str">
        <f t="shared" si="13"/>
        <v>Team P5</v>
      </c>
      <c r="O81" s="29" t="str">
        <f t="shared" si="14"/>
        <v>Player</v>
      </c>
      <c r="P81" s="29" t="str">
        <f t="shared" si="15"/>
        <v>P5</v>
      </c>
      <c r="Q81" s="29" t="str">
        <f t="shared" si="16"/>
        <v> </v>
      </c>
      <c r="R81" s="29">
        <f t="shared" si="17"/>
        <v>0</v>
      </c>
    </row>
    <row r="82" ht="15.75" thickBot="1"/>
    <row r="83" spans="4:8" ht="15">
      <c r="D83" s="86" t="s">
        <v>121</v>
      </c>
      <c r="E83" s="87"/>
      <c r="F83" s="87"/>
      <c r="G83" s="87"/>
      <c r="H83" s="88"/>
    </row>
    <row r="84" spans="4:8" ht="15">
      <c r="D84" s="89"/>
      <c r="E84" s="90"/>
      <c r="F84" s="90"/>
      <c r="G84" s="90"/>
      <c r="H84" s="91"/>
    </row>
    <row r="85" spans="4:8" ht="15">
      <c r="D85" s="89"/>
      <c r="E85" s="90"/>
      <c r="F85" s="90"/>
      <c r="G85" s="90"/>
      <c r="H85" s="91"/>
    </row>
    <row r="86" spans="4:8" ht="15">
      <c r="D86" s="89"/>
      <c r="E86" s="90"/>
      <c r="F86" s="90"/>
      <c r="G86" s="90"/>
      <c r="H86" s="91"/>
    </row>
    <row r="87" spans="4:8" ht="15">
      <c r="D87" s="89"/>
      <c r="E87" s="90"/>
      <c r="F87" s="90"/>
      <c r="G87" s="90"/>
      <c r="H87" s="91"/>
    </row>
    <row r="88" spans="4:8" ht="15.75" thickBot="1">
      <c r="D88" s="92"/>
      <c r="E88" s="93"/>
      <c r="F88" s="93"/>
      <c r="G88" s="93"/>
      <c r="H88" s="94"/>
    </row>
  </sheetData>
  <sheetProtection/>
  <mergeCells count="2">
    <mergeCell ref="D83:H88"/>
    <mergeCell ref="J7:L16"/>
  </mergeCells>
  <printOptions/>
  <pageMargins left="0.7" right="0.7" top="0.75" bottom="0.75" header="0.3" footer="0.3"/>
  <pageSetup horizontalDpi="600" verticalDpi="600" orientation="portrait" r:id="rId1"/>
  <ignoredErrors>
    <ignoredError sqref="C2" unlockedFormula="1"/>
    <ignoredError sqref="C7 C12 C17 C22 C27 C32 C37 C42 C47 C52 C57 C62 C67" formula="1" unlockedFormula="1"/>
    <ignoredError sqref="C77 C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00390625" style="7" customWidth="1"/>
    <col min="2" max="2" width="17.8515625" style="2" customWidth="1"/>
    <col min="3" max="4" width="7.8515625" style="7" customWidth="1"/>
    <col min="5" max="6" width="2.7109375" style="2" customWidth="1"/>
    <col min="7" max="7" width="4.00390625" style="7" customWidth="1"/>
    <col min="8" max="8" width="6.421875" style="7" customWidth="1"/>
    <col min="9" max="9" width="4.7109375" style="7" customWidth="1"/>
    <col min="10" max="10" width="19.57421875" style="2" customWidth="1"/>
    <col min="11" max="11" width="18.8515625" style="64" customWidth="1"/>
    <col min="12" max="12" width="2.421875" style="2" customWidth="1"/>
    <col min="13" max="16384" width="9.140625" style="2" customWidth="1"/>
  </cols>
  <sheetData>
    <row r="1" spans="1:11" s="1" customFormat="1" ht="13.5" thickBot="1">
      <c r="A1" s="12" t="s">
        <v>17</v>
      </c>
      <c r="B1" s="5" t="s">
        <v>16</v>
      </c>
      <c r="C1" s="13" t="s">
        <v>5</v>
      </c>
      <c r="D1" s="11" t="s">
        <v>6</v>
      </c>
      <c r="F1" s="14"/>
      <c r="G1" s="12" t="s">
        <v>17</v>
      </c>
      <c r="H1" s="13" t="s">
        <v>5</v>
      </c>
      <c r="I1" s="13" t="s">
        <v>21</v>
      </c>
      <c r="J1" s="5" t="s">
        <v>15</v>
      </c>
      <c r="K1" s="6" t="s">
        <v>16</v>
      </c>
    </row>
    <row r="2" spans="1:15" ht="12.75">
      <c r="A2" s="55"/>
      <c r="B2" s="2" t="str">
        <f>VLOOKUP(ROW(B2)-1,'STEP 1-Before the Tournament'!$I$11:$L$26,2,FALSE)</f>
        <v>Team A</v>
      </c>
      <c r="C2" s="7" t="str">
        <f>VLOOKUP(ROW(B2)-1,'STEP 1-Before the Tournament'!$I$11:$L$26,3,FALSE)</f>
        <v> </v>
      </c>
      <c r="D2" s="7">
        <f>VLOOKUP(ROW(B2)-1,'STEP 1-Before the Tournament'!$I$11:$L$26,4,FALSE)</f>
      </c>
      <c r="F2" s="3"/>
      <c r="G2" s="55"/>
      <c r="H2" s="7">
        <f>VLOOKUP(ROW(H2)-1,'STEPS 2-3- Enter Players-Scores'!$B$2:$H$99,6,FALSE)</f>
        <v>0</v>
      </c>
      <c r="I2" s="7">
        <f>VLOOKUP(ROW(H2)-1,'STEPS 2-3- Enter Players-Scores'!$B$2:$H$99,7,FALSE)</f>
      </c>
      <c r="J2" s="2" t="str">
        <f>VLOOKUP(ROW(H2)-1,'STEPS 2-3- Enter Players-Scores'!$B$2:$H$99,4,FALSE)</f>
        <v>Player A1</v>
      </c>
      <c r="K2" s="64" t="str">
        <f>VLOOKUP(ROW(H2)-1,'STEPS 2-3- Enter Players-Scores'!$B$2:$H$99,2,FALSE)</f>
        <v>Team A</v>
      </c>
      <c r="M2" s="104" t="s">
        <v>122</v>
      </c>
      <c r="N2" s="105"/>
      <c r="O2" s="106"/>
    </row>
    <row r="3" spans="1:15" ht="12.75">
      <c r="A3" s="55"/>
      <c r="B3" s="2" t="str">
        <f>VLOOKUP(ROW(B3)-1,'STEP 1-Before the Tournament'!$I$11:$L$26,2,FALSE)</f>
        <v>Team B</v>
      </c>
      <c r="C3" s="7" t="str">
        <f>VLOOKUP(ROW(B3)-1,'STEP 1-Before the Tournament'!$I$11:$L$26,3,FALSE)</f>
        <v> </v>
      </c>
      <c r="D3" s="7">
        <f>VLOOKUP(ROW(B3)-1,'STEP 1-Before the Tournament'!$I$11:$L$26,4,FALSE)</f>
      </c>
      <c r="F3" s="3"/>
      <c r="G3" s="55"/>
      <c r="H3" s="7">
        <f>VLOOKUP(ROW(H3)-1,'STEPS 2-3- Enter Players-Scores'!$B$2:$H$99,6,FALSE)</f>
        <v>0</v>
      </c>
      <c r="I3" s="7">
        <f>VLOOKUP(ROW(H3)-1,'STEPS 2-3- Enter Players-Scores'!$B$2:$H$99,7,FALSE)</f>
      </c>
      <c r="J3" s="2" t="str">
        <f>VLOOKUP(ROW(H3)-1,'STEPS 2-3- Enter Players-Scores'!$B$2:$H$99,4,FALSE)</f>
        <v>Player A2</v>
      </c>
      <c r="K3" s="64" t="str">
        <f>VLOOKUP(ROW(H3)-1,'STEPS 2-3- Enter Players-Scores'!$B$2:$H$99,2,FALSE)</f>
        <v>Team A</v>
      </c>
      <c r="M3" s="107"/>
      <c r="N3" s="108"/>
      <c r="O3" s="109"/>
    </row>
    <row r="4" spans="1:15" ht="12.75">
      <c r="A4" s="60"/>
      <c r="B4" s="2" t="str">
        <f>VLOOKUP(ROW(B4)-1,'STEP 1-Before the Tournament'!$I$11:$L$26,2,FALSE)</f>
        <v>Team C</v>
      </c>
      <c r="C4" s="7" t="str">
        <f>VLOOKUP(ROW(B4)-1,'STEP 1-Before the Tournament'!$I$11:$L$26,3,FALSE)</f>
        <v> </v>
      </c>
      <c r="D4" s="7">
        <f>VLOOKUP(ROW(B4)-1,'STEP 1-Before the Tournament'!$I$11:$L$26,4,FALSE)</f>
      </c>
      <c r="F4" s="3"/>
      <c r="G4" s="55"/>
      <c r="H4" s="7">
        <f>VLOOKUP(ROW(H4)-1,'STEPS 2-3- Enter Players-Scores'!$B$2:$H$99,6,FALSE)</f>
        <v>0</v>
      </c>
      <c r="I4" s="7">
        <f>VLOOKUP(ROW(H4)-1,'STEPS 2-3- Enter Players-Scores'!$B$2:$H$99,7,FALSE)</f>
      </c>
      <c r="J4" s="2" t="str">
        <f>VLOOKUP(ROW(H4)-1,'STEPS 2-3- Enter Players-Scores'!$B$2:$H$99,4,FALSE)</f>
        <v>Player A3</v>
      </c>
      <c r="K4" s="64" t="str">
        <f>VLOOKUP(ROW(H4)-1,'STEPS 2-3- Enter Players-Scores'!$B$2:$H$99,2,FALSE)</f>
        <v>Team A</v>
      </c>
      <c r="M4" s="107"/>
      <c r="N4" s="108"/>
      <c r="O4" s="109"/>
    </row>
    <row r="5" spans="1:15" ht="12.75">
      <c r="A5" s="60"/>
      <c r="B5" s="2" t="str">
        <f>VLOOKUP(ROW(B5)-1,'STEP 1-Before the Tournament'!$I$11:$L$26,2,FALSE)</f>
        <v>Team D</v>
      </c>
      <c r="C5" s="7" t="str">
        <f>VLOOKUP(ROW(B5)-1,'STEP 1-Before the Tournament'!$I$11:$L$26,3,FALSE)</f>
        <v> </v>
      </c>
      <c r="D5" s="7">
        <f>VLOOKUP(ROW(B5)-1,'STEP 1-Before the Tournament'!$I$11:$L$26,4,FALSE)</f>
      </c>
      <c r="F5" s="3"/>
      <c r="G5" s="55"/>
      <c r="H5" s="7">
        <f>VLOOKUP(ROW(H5)-1,'STEPS 2-3- Enter Players-Scores'!$B$2:$H$99,6,FALSE)</f>
        <v>0</v>
      </c>
      <c r="I5" s="7">
        <f>VLOOKUP(ROW(H5)-1,'STEPS 2-3- Enter Players-Scores'!$B$2:$H$99,7,FALSE)</f>
      </c>
      <c r="J5" s="2" t="str">
        <f>VLOOKUP(ROW(H5)-1,'STEPS 2-3- Enter Players-Scores'!$B$2:$H$99,4,FALSE)</f>
        <v>Player A4</v>
      </c>
      <c r="K5" s="64" t="str">
        <f>VLOOKUP(ROW(H5)-1,'STEPS 2-3- Enter Players-Scores'!$B$2:$H$99,2,FALSE)</f>
        <v>Team A</v>
      </c>
      <c r="M5" s="107"/>
      <c r="N5" s="108"/>
      <c r="O5" s="109"/>
    </row>
    <row r="6" spans="1:15" ht="12.75">
      <c r="A6" s="55"/>
      <c r="B6" s="2" t="str">
        <f>VLOOKUP(ROW(B6)-1,'STEP 1-Before the Tournament'!$I$11:$L$26,2,FALSE)</f>
        <v>Team E</v>
      </c>
      <c r="C6" s="7" t="str">
        <f>VLOOKUP(ROW(B6)-1,'STEP 1-Before the Tournament'!$I$11:$L$26,3,FALSE)</f>
        <v> </v>
      </c>
      <c r="D6" s="7">
        <f>VLOOKUP(ROW(B6)-1,'STEP 1-Before the Tournament'!$I$11:$L$26,4,FALSE)</f>
      </c>
      <c r="F6" s="3"/>
      <c r="G6" s="55"/>
      <c r="H6" s="7">
        <f>VLOOKUP(ROW(H6)-1,'STEPS 2-3- Enter Players-Scores'!$B$2:$H$99,6,FALSE)</f>
        <v>0</v>
      </c>
      <c r="I6" s="7">
        <f>VLOOKUP(ROW(H6)-1,'STEPS 2-3- Enter Players-Scores'!$B$2:$H$99,7,FALSE)</f>
      </c>
      <c r="J6" s="2" t="str">
        <f>VLOOKUP(ROW(H6)-1,'STEPS 2-3- Enter Players-Scores'!$B$2:$H$99,4,FALSE)</f>
        <v>Player A5</v>
      </c>
      <c r="K6" s="64" t="str">
        <f>VLOOKUP(ROW(H6)-1,'STEPS 2-3- Enter Players-Scores'!$B$2:$H$99,2,FALSE)</f>
        <v>Team A</v>
      </c>
      <c r="M6" s="107"/>
      <c r="N6" s="108"/>
      <c r="O6" s="109"/>
    </row>
    <row r="7" spans="1:15" ht="12.75">
      <c r="A7" s="55"/>
      <c r="B7" s="2" t="str">
        <f>VLOOKUP(ROW(B7)-1,'STEP 1-Before the Tournament'!$I$11:$L$26,2,FALSE)</f>
        <v>Team F</v>
      </c>
      <c r="C7" s="7" t="str">
        <f>VLOOKUP(ROW(B7)-1,'STEP 1-Before the Tournament'!$I$11:$L$26,3,FALSE)</f>
        <v> </v>
      </c>
      <c r="D7" s="7">
        <f>VLOOKUP(ROW(B7)-1,'STEP 1-Before the Tournament'!$I$11:$L$26,4,FALSE)</f>
      </c>
      <c r="F7" s="3"/>
      <c r="G7" s="55"/>
      <c r="H7" s="7">
        <f>VLOOKUP(ROW(H7)-1,'STEPS 2-3- Enter Players-Scores'!$B$2:$H$99,6,FALSE)</f>
        <v>0</v>
      </c>
      <c r="I7" s="7">
        <f>VLOOKUP(ROW(H7)-1,'STEPS 2-3- Enter Players-Scores'!$B$2:$H$99,7,FALSE)</f>
      </c>
      <c r="J7" s="2" t="str">
        <f>VLOOKUP(ROW(H7)-1,'STEPS 2-3- Enter Players-Scores'!$B$2:$H$99,4,FALSE)</f>
        <v>Player B1</v>
      </c>
      <c r="K7" s="64" t="str">
        <f>VLOOKUP(ROW(H7)-1,'STEPS 2-3- Enter Players-Scores'!$B$2:$H$99,2,FALSE)</f>
        <v>Team B</v>
      </c>
      <c r="M7" s="107"/>
      <c r="N7" s="108"/>
      <c r="O7" s="109"/>
    </row>
    <row r="8" spans="1:15" ht="12.75">
      <c r="A8" s="55"/>
      <c r="B8" s="2" t="str">
        <f>VLOOKUP(ROW(B8)-1,'STEP 1-Before the Tournament'!$I$11:$L$26,2,FALSE)</f>
        <v>Team G</v>
      </c>
      <c r="C8" s="7" t="str">
        <f>VLOOKUP(ROW(B8)-1,'STEP 1-Before the Tournament'!$I$11:$L$26,3,FALSE)</f>
        <v> </v>
      </c>
      <c r="D8" s="7">
        <f>VLOOKUP(ROW(B8)-1,'STEP 1-Before the Tournament'!$I$11:$L$26,4,FALSE)</f>
      </c>
      <c r="F8" s="3"/>
      <c r="G8" s="55"/>
      <c r="H8" s="7">
        <f>VLOOKUP(ROW(H8)-1,'STEPS 2-3- Enter Players-Scores'!$B$2:$H$99,6,FALSE)</f>
        <v>0</v>
      </c>
      <c r="I8" s="7">
        <f>VLOOKUP(ROW(H8)-1,'STEPS 2-3- Enter Players-Scores'!$B$2:$H$99,7,FALSE)</f>
      </c>
      <c r="J8" s="2" t="str">
        <f>VLOOKUP(ROW(H8)-1,'STEPS 2-3- Enter Players-Scores'!$B$2:$H$99,4,FALSE)</f>
        <v>Player B2</v>
      </c>
      <c r="K8" s="64" t="str">
        <f>VLOOKUP(ROW(H8)-1,'STEPS 2-3- Enter Players-Scores'!$B$2:$H$99,2,FALSE)</f>
        <v>Team B</v>
      </c>
      <c r="M8" s="107"/>
      <c r="N8" s="108"/>
      <c r="O8" s="109"/>
    </row>
    <row r="9" spans="1:15" ht="12.75">
      <c r="A9" s="55"/>
      <c r="B9" s="2" t="str">
        <f>VLOOKUP(ROW(B9)-1,'STEP 1-Before the Tournament'!$I$11:$L$26,2,FALSE)</f>
        <v>Team H</v>
      </c>
      <c r="C9" s="7" t="str">
        <f>VLOOKUP(ROW(B9)-1,'STEP 1-Before the Tournament'!$I$11:$L$26,3,FALSE)</f>
        <v> </v>
      </c>
      <c r="D9" s="7">
        <f>VLOOKUP(ROW(B9)-1,'STEP 1-Before the Tournament'!$I$11:$L$26,4,FALSE)</f>
      </c>
      <c r="F9" s="3"/>
      <c r="G9" s="55"/>
      <c r="H9" s="7">
        <f>VLOOKUP(ROW(H9)-1,'STEPS 2-3- Enter Players-Scores'!$B$2:$H$99,6,FALSE)</f>
        <v>0</v>
      </c>
      <c r="I9" s="7">
        <f>VLOOKUP(ROW(H9)-1,'STEPS 2-3- Enter Players-Scores'!$B$2:$H$99,7,FALSE)</f>
      </c>
      <c r="J9" s="2" t="str">
        <f>VLOOKUP(ROW(H9)-1,'STEPS 2-3- Enter Players-Scores'!$B$2:$H$99,4,FALSE)</f>
        <v>Player B3</v>
      </c>
      <c r="K9" s="64" t="str">
        <f>VLOOKUP(ROW(H9)-1,'STEPS 2-3- Enter Players-Scores'!$B$2:$H$99,2,FALSE)</f>
        <v>Team B</v>
      </c>
      <c r="M9" s="107"/>
      <c r="N9" s="108"/>
      <c r="O9" s="109"/>
    </row>
    <row r="10" spans="1:15" ht="13.5" thickBot="1">
      <c r="A10" s="55"/>
      <c r="B10" s="2" t="str">
        <f>VLOOKUP(ROW(B10)-1,'STEP 1-Before the Tournament'!$I$11:$L$26,2,FALSE)</f>
        <v>Team I</v>
      </c>
      <c r="C10" s="7" t="str">
        <f>VLOOKUP(ROW(B10)-1,'STEP 1-Before the Tournament'!$I$11:$L$26,3,FALSE)</f>
        <v> </v>
      </c>
      <c r="D10" s="7">
        <f>VLOOKUP(ROW(B10)-1,'STEP 1-Before the Tournament'!$I$11:$L$26,4,FALSE)</f>
      </c>
      <c r="F10" s="3"/>
      <c r="G10" s="55"/>
      <c r="H10" s="7">
        <f>VLOOKUP(ROW(H10)-1,'STEPS 2-3- Enter Players-Scores'!$B$2:$H$99,6,FALSE)</f>
        <v>0</v>
      </c>
      <c r="I10" s="7">
        <f>VLOOKUP(ROW(H10)-1,'STEPS 2-3- Enter Players-Scores'!$B$2:$H$99,7,FALSE)</f>
      </c>
      <c r="J10" s="2" t="str">
        <f>VLOOKUP(ROW(H10)-1,'STEPS 2-3- Enter Players-Scores'!$B$2:$H$99,4,FALSE)</f>
        <v>Player B4</v>
      </c>
      <c r="K10" s="64" t="str">
        <f>VLOOKUP(ROW(H10)-1,'STEPS 2-3- Enter Players-Scores'!$B$2:$H$99,2,FALSE)</f>
        <v>Team B</v>
      </c>
      <c r="M10" s="110"/>
      <c r="N10" s="111"/>
      <c r="O10" s="112"/>
    </row>
    <row r="11" spans="1:11" ht="12.75">
      <c r="A11" s="55"/>
      <c r="B11" s="2" t="str">
        <f>VLOOKUP(ROW(B11)-1,'STEP 1-Before the Tournament'!$I$11:$L$26,2,FALSE)</f>
        <v>Team J</v>
      </c>
      <c r="C11" s="7" t="str">
        <f>VLOOKUP(ROW(B11)-1,'STEP 1-Before the Tournament'!$I$11:$L$26,3,FALSE)</f>
        <v> </v>
      </c>
      <c r="D11" s="7">
        <f>VLOOKUP(ROW(B11)-1,'STEP 1-Before the Tournament'!$I$11:$L$26,4,FALSE)</f>
      </c>
      <c r="F11" s="3"/>
      <c r="G11" s="55"/>
      <c r="H11" s="7">
        <f>VLOOKUP(ROW(H11)-1,'STEPS 2-3- Enter Players-Scores'!$B$2:$H$99,6,FALSE)</f>
        <v>0</v>
      </c>
      <c r="I11" s="7">
        <f>VLOOKUP(ROW(H11)-1,'STEPS 2-3- Enter Players-Scores'!$B$2:$H$99,7,FALSE)</f>
      </c>
      <c r="J11" s="2" t="str">
        <f>VLOOKUP(ROW(H11)-1,'STEPS 2-3- Enter Players-Scores'!$B$2:$H$99,4,FALSE)</f>
        <v>Player B5</v>
      </c>
      <c r="K11" s="64" t="str">
        <f>VLOOKUP(ROW(H11)-1,'STEPS 2-3- Enter Players-Scores'!$B$2:$H$99,2,FALSE)</f>
        <v>Team B</v>
      </c>
    </row>
    <row r="12" spans="1:11" ht="12.75">
      <c r="A12" s="60"/>
      <c r="B12" s="2" t="str">
        <f>VLOOKUP(ROW(B12)-1,'STEP 1-Before the Tournament'!$I$11:$L$26,2,FALSE)</f>
        <v>Team K</v>
      </c>
      <c r="C12" s="7" t="str">
        <f>VLOOKUP(ROW(B12)-1,'STEP 1-Before the Tournament'!$I$11:$L$26,3,FALSE)</f>
        <v> </v>
      </c>
      <c r="D12" s="7">
        <f>VLOOKUP(ROW(B12)-1,'STEP 1-Before the Tournament'!$I$11:$L$26,4,FALSE)</f>
      </c>
      <c r="F12" s="3"/>
      <c r="G12" s="55"/>
      <c r="H12" s="7">
        <f>VLOOKUP(ROW(H12)-1,'STEPS 2-3- Enter Players-Scores'!$B$2:$H$99,6,FALSE)</f>
        <v>0</v>
      </c>
      <c r="I12" s="7">
        <f>VLOOKUP(ROW(H12)-1,'STEPS 2-3- Enter Players-Scores'!$B$2:$H$99,7,FALSE)</f>
      </c>
      <c r="J12" s="2" t="str">
        <f>VLOOKUP(ROW(H12)-1,'STEPS 2-3- Enter Players-Scores'!$B$2:$H$99,4,FALSE)</f>
        <v>Player C1</v>
      </c>
      <c r="K12" s="64" t="str">
        <f>VLOOKUP(ROW(H12)-1,'STEPS 2-3- Enter Players-Scores'!$B$2:$H$99,2,FALSE)</f>
        <v>Team C</v>
      </c>
    </row>
    <row r="13" spans="1:11" ht="12.75">
      <c r="A13" s="55"/>
      <c r="B13" s="2" t="str">
        <f>VLOOKUP(ROW(B13)-1,'STEP 1-Before the Tournament'!$I$11:$L$26,2,FALSE)</f>
        <v>Team L</v>
      </c>
      <c r="C13" s="7" t="str">
        <f>VLOOKUP(ROW(B13)-1,'STEP 1-Before the Tournament'!$I$11:$L$26,3,FALSE)</f>
        <v> </v>
      </c>
      <c r="D13" s="7">
        <f>VLOOKUP(ROW(B13)-1,'STEP 1-Before the Tournament'!$I$11:$L$26,4,FALSE)</f>
      </c>
      <c r="F13" s="3"/>
      <c r="G13" s="55"/>
      <c r="H13" s="7">
        <f>VLOOKUP(ROW(H13)-1,'STEPS 2-3- Enter Players-Scores'!$B$2:$H$99,6,FALSE)</f>
        <v>0</v>
      </c>
      <c r="I13" s="7">
        <f>VLOOKUP(ROW(H13)-1,'STEPS 2-3- Enter Players-Scores'!$B$2:$H$99,7,FALSE)</f>
      </c>
      <c r="J13" s="2" t="str">
        <f>VLOOKUP(ROW(H13)-1,'STEPS 2-3- Enter Players-Scores'!$B$2:$H$99,4,FALSE)</f>
        <v>Player C2</v>
      </c>
      <c r="K13" s="64" t="str">
        <f>VLOOKUP(ROW(H13)-1,'STEPS 2-3- Enter Players-Scores'!$B$2:$H$99,2,FALSE)</f>
        <v>Team C</v>
      </c>
    </row>
    <row r="14" spans="1:11" ht="12.75">
      <c r="A14" s="55"/>
      <c r="B14" s="2" t="str">
        <f>VLOOKUP(ROW(B14)-1,'STEP 1-Before the Tournament'!$I$11:$L$26,2,FALSE)</f>
        <v>Team M</v>
      </c>
      <c r="C14" s="7" t="str">
        <f>VLOOKUP(ROW(B14)-1,'STEP 1-Before the Tournament'!$I$11:$L$26,3,FALSE)</f>
        <v> </v>
      </c>
      <c r="D14" s="7">
        <f>VLOOKUP(ROW(B14)-1,'STEP 1-Before the Tournament'!$I$11:$L$26,4,FALSE)</f>
      </c>
      <c r="F14" s="3"/>
      <c r="G14" s="55"/>
      <c r="H14" s="7">
        <f>VLOOKUP(ROW(H14)-1,'STEPS 2-3- Enter Players-Scores'!$B$2:$H$99,6,FALSE)</f>
        <v>0</v>
      </c>
      <c r="I14" s="7">
        <f>VLOOKUP(ROW(H14)-1,'STEPS 2-3- Enter Players-Scores'!$B$2:$H$99,7,FALSE)</f>
      </c>
      <c r="J14" s="2" t="str">
        <f>VLOOKUP(ROW(H14)-1,'STEPS 2-3- Enter Players-Scores'!$B$2:$H$99,4,FALSE)</f>
        <v>Player C3</v>
      </c>
      <c r="K14" s="64" t="str">
        <f>VLOOKUP(ROW(H14)-1,'STEPS 2-3- Enter Players-Scores'!$B$2:$H$99,2,FALSE)</f>
        <v>Team C</v>
      </c>
    </row>
    <row r="15" spans="1:11" ht="12.75">
      <c r="A15" s="55"/>
      <c r="B15" s="2" t="str">
        <f>VLOOKUP(ROW(B15)-1,'STEP 1-Before the Tournament'!$I$11:$L$26,2,FALSE)</f>
        <v>Team N</v>
      </c>
      <c r="C15" s="7" t="str">
        <f>VLOOKUP(ROW(B15)-1,'STEP 1-Before the Tournament'!$I$11:$L$26,3,FALSE)</f>
        <v> </v>
      </c>
      <c r="D15" s="7">
        <f>VLOOKUP(ROW(B15)-1,'STEP 1-Before the Tournament'!$I$11:$L$26,4,FALSE)</f>
      </c>
      <c r="F15" s="3"/>
      <c r="G15" s="55"/>
      <c r="H15" s="7">
        <f>VLOOKUP(ROW(H15)-1,'STEPS 2-3- Enter Players-Scores'!$B$2:$H$99,6,FALSE)</f>
        <v>0</v>
      </c>
      <c r="I15" s="7">
        <f>VLOOKUP(ROW(H15)-1,'STEPS 2-3- Enter Players-Scores'!$B$2:$H$99,7,FALSE)</f>
      </c>
      <c r="J15" s="2" t="str">
        <f>VLOOKUP(ROW(H15)-1,'STEPS 2-3- Enter Players-Scores'!$B$2:$H$99,4,FALSE)</f>
        <v>Player C4</v>
      </c>
      <c r="K15" s="64" t="str">
        <f>VLOOKUP(ROW(H15)-1,'STEPS 2-3- Enter Players-Scores'!$B$2:$H$99,2,FALSE)</f>
        <v>Team C</v>
      </c>
    </row>
    <row r="16" spans="1:11" ht="12.75">
      <c r="A16" s="55"/>
      <c r="B16" s="2" t="str">
        <f>VLOOKUP(ROW(B16)-1,'STEP 1-Before the Tournament'!$I$11:$L$26,2,FALSE)</f>
        <v>Team O</v>
      </c>
      <c r="C16" s="7" t="str">
        <f>VLOOKUP(ROW(B16)-1,'STEP 1-Before the Tournament'!$I$11:$L$26,3,FALSE)</f>
        <v> </v>
      </c>
      <c r="D16" s="7">
        <f>VLOOKUP(ROW(B16)-1,'STEP 1-Before the Tournament'!$I$11:$L$26,4,FALSE)</f>
      </c>
      <c r="F16" s="3"/>
      <c r="G16" s="55"/>
      <c r="H16" s="7">
        <f>VLOOKUP(ROW(H16)-1,'STEPS 2-3- Enter Players-Scores'!$B$2:$H$99,6,FALSE)</f>
        <v>0</v>
      </c>
      <c r="I16" s="7">
        <f>VLOOKUP(ROW(H16)-1,'STEPS 2-3- Enter Players-Scores'!$B$2:$H$99,7,FALSE)</f>
      </c>
      <c r="J16" s="2" t="str">
        <f>VLOOKUP(ROW(H16)-1,'STEPS 2-3- Enter Players-Scores'!$B$2:$H$99,4,FALSE)</f>
        <v>Player C5</v>
      </c>
      <c r="K16" s="64" t="str">
        <f>VLOOKUP(ROW(H16)-1,'STEPS 2-3- Enter Players-Scores'!$B$2:$H$99,2,FALSE)</f>
        <v>Team C</v>
      </c>
    </row>
    <row r="17" spans="1:11" ht="12.75">
      <c r="A17" s="55"/>
      <c r="B17" s="2" t="str">
        <f>VLOOKUP(ROW(B17)-1,'STEP 1-Before the Tournament'!$I$11:$L$26,2,FALSE)</f>
        <v>Team P</v>
      </c>
      <c r="C17" s="7" t="str">
        <f>VLOOKUP(ROW(B17)-1,'STEP 1-Before the Tournament'!$I$11:$L$26,3,FALSE)</f>
        <v> </v>
      </c>
      <c r="D17" s="7">
        <f>VLOOKUP(ROW(B17)-1,'STEP 1-Before the Tournament'!$I$11:$L$26,4,FALSE)</f>
      </c>
      <c r="F17" s="3"/>
      <c r="G17" s="55"/>
      <c r="H17" s="7">
        <f>VLOOKUP(ROW(H17)-1,'STEPS 2-3- Enter Players-Scores'!$B$2:$H$99,6,FALSE)</f>
        <v>0</v>
      </c>
      <c r="I17" s="7">
        <f>VLOOKUP(ROW(H17)-1,'STEPS 2-3- Enter Players-Scores'!$B$2:$H$99,7,FALSE)</f>
      </c>
      <c r="J17" s="2" t="str">
        <f>VLOOKUP(ROW(H17)-1,'STEPS 2-3- Enter Players-Scores'!$B$2:$H$99,4,FALSE)</f>
        <v>Player D1</v>
      </c>
      <c r="K17" s="64" t="str">
        <f>VLOOKUP(ROW(H17)-1,'STEPS 2-3- Enter Players-Scores'!$B$2:$H$99,2,FALSE)</f>
        <v>Team D</v>
      </c>
    </row>
    <row r="18" spans="6:11" ht="13.5" thickBot="1">
      <c r="F18" s="3"/>
      <c r="G18" s="55"/>
      <c r="H18" s="7">
        <f>VLOOKUP(ROW(H18)-1,'STEPS 2-3- Enter Players-Scores'!$B$2:$H$99,6,FALSE)</f>
        <v>0</v>
      </c>
      <c r="I18" s="7">
        <f>VLOOKUP(ROW(H18)-1,'STEPS 2-3- Enter Players-Scores'!$B$2:$H$99,7,FALSE)</f>
      </c>
      <c r="J18" s="2" t="str">
        <f>VLOOKUP(ROW(H18)-1,'STEPS 2-3- Enter Players-Scores'!$B$2:$H$99,4,FALSE)</f>
        <v>Player D2</v>
      </c>
      <c r="K18" s="64" t="str">
        <f>VLOOKUP(ROW(H18)-1,'STEPS 2-3- Enter Players-Scores'!$B$2:$H$99,2,FALSE)</f>
        <v>Team D</v>
      </c>
    </row>
    <row r="19" spans="1:11" ht="12.75" customHeight="1">
      <c r="A19" s="113" t="s">
        <v>123</v>
      </c>
      <c r="B19" s="114"/>
      <c r="C19" s="114"/>
      <c r="D19" s="115"/>
      <c r="F19" s="3"/>
      <c r="G19" s="55"/>
      <c r="H19" s="7">
        <f>VLOOKUP(ROW(H19)-1,'STEPS 2-3- Enter Players-Scores'!$B$2:$H$99,6,FALSE)</f>
        <v>0</v>
      </c>
      <c r="I19" s="7">
        <f>VLOOKUP(ROW(H19)-1,'STEPS 2-3- Enter Players-Scores'!$B$2:$H$99,7,FALSE)</f>
      </c>
      <c r="J19" s="2" t="str">
        <f>VLOOKUP(ROW(H19)-1,'STEPS 2-3- Enter Players-Scores'!$B$2:$H$99,4,FALSE)</f>
        <v>Player D3</v>
      </c>
      <c r="K19" s="64" t="str">
        <f>VLOOKUP(ROW(H19)-1,'STEPS 2-3- Enter Players-Scores'!$B$2:$H$99,2,FALSE)</f>
        <v>Team D</v>
      </c>
    </row>
    <row r="20" spans="1:11" ht="12.75">
      <c r="A20" s="116"/>
      <c r="B20" s="117"/>
      <c r="C20" s="117"/>
      <c r="D20" s="118"/>
      <c r="F20" s="3"/>
      <c r="G20" s="55"/>
      <c r="H20" s="7">
        <f>VLOOKUP(ROW(H20)-1,'STEPS 2-3- Enter Players-Scores'!$B$2:$H$99,6,FALSE)</f>
        <v>0</v>
      </c>
      <c r="I20" s="7">
        <f>VLOOKUP(ROW(H20)-1,'STEPS 2-3- Enter Players-Scores'!$B$2:$H$99,7,FALSE)</f>
      </c>
      <c r="J20" s="2" t="str">
        <f>VLOOKUP(ROW(H20)-1,'STEPS 2-3- Enter Players-Scores'!$B$2:$H$99,4,FALSE)</f>
        <v>Player D4</v>
      </c>
      <c r="K20" s="64" t="str">
        <f>VLOOKUP(ROW(H20)-1,'STEPS 2-3- Enter Players-Scores'!$B$2:$H$99,2,FALSE)</f>
        <v>Team D</v>
      </c>
    </row>
    <row r="21" spans="1:11" ht="12.75">
      <c r="A21" s="116"/>
      <c r="B21" s="117"/>
      <c r="C21" s="117"/>
      <c r="D21" s="118"/>
      <c r="F21" s="3"/>
      <c r="G21" s="55"/>
      <c r="H21" s="7">
        <f>VLOOKUP(ROW(H21)-1,'STEPS 2-3- Enter Players-Scores'!$B$2:$H$99,6,FALSE)</f>
        <v>0</v>
      </c>
      <c r="I21" s="7">
        <f>VLOOKUP(ROW(H21)-1,'STEPS 2-3- Enter Players-Scores'!$B$2:$H$99,7,FALSE)</f>
      </c>
      <c r="J21" s="2" t="str">
        <f>VLOOKUP(ROW(H21)-1,'STEPS 2-3- Enter Players-Scores'!$B$2:$H$99,4,FALSE)</f>
        <v>Player D5</v>
      </c>
      <c r="K21" s="64" t="str">
        <f>VLOOKUP(ROW(H21)-1,'STEPS 2-3- Enter Players-Scores'!$B$2:$H$99,2,FALSE)</f>
        <v>Team D</v>
      </c>
    </row>
    <row r="22" spans="1:11" ht="12.75">
      <c r="A22" s="116"/>
      <c r="B22" s="117"/>
      <c r="C22" s="117"/>
      <c r="D22" s="118"/>
      <c r="F22" s="3"/>
      <c r="G22" s="55"/>
      <c r="H22" s="7">
        <f>VLOOKUP(ROW(H22)-1,'STEPS 2-3- Enter Players-Scores'!$B$2:$H$99,6,FALSE)</f>
        <v>0</v>
      </c>
      <c r="I22" s="7">
        <f>VLOOKUP(ROW(H22)-1,'STEPS 2-3- Enter Players-Scores'!$B$2:$H$99,7,FALSE)</f>
      </c>
      <c r="J22" s="2" t="str">
        <f>VLOOKUP(ROW(H22)-1,'STEPS 2-3- Enter Players-Scores'!$B$2:$H$99,4,FALSE)</f>
        <v>Player E1</v>
      </c>
      <c r="K22" s="64" t="str">
        <f>VLOOKUP(ROW(H22)-1,'STEPS 2-3- Enter Players-Scores'!$B$2:$H$99,2,FALSE)</f>
        <v>Team E</v>
      </c>
    </row>
    <row r="23" spans="1:11" ht="12.75">
      <c r="A23" s="116"/>
      <c r="B23" s="117"/>
      <c r="C23" s="117"/>
      <c r="D23" s="118"/>
      <c r="F23" s="3"/>
      <c r="G23" s="55"/>
      <c r="H23" s="7">
        <f>VLOOKUP(ROW(H23)-1,'STEPS 2-3- Enter Players-Scores'!$B$2:$H$99,6,FALSE)</f>
        <v>0</v>
      </c>
      <c r="I23" s="7">
        <f>VLOOKUP(ROW(H23)-1,'STEPS 2-3- Enter Players-Scores'!$B$2:$H$99,7,FALSE)</f>
      </c>
      <c r="J23" s="2" t="str">
        <f>VLOOKUP(ROW(H23)-1,'STEPS 2-3- Enter Players-Scores'!$B$2:$H$99,4,FALSE)</f>
        <v>Player E2</v>
      </c>
      <c r="K23" s="64" t="str">
        <f>VLOOKUP(ROW(H23)-1,'STEPS 2-3- Enter Players-Scores'!$B$2:$H$99,2,FALSE)</f>
        <v>Team E</v>
      </c>
    </row>
    <row r="24" spans="1:11" ht="13.5" thickBot="1">
      <c r="A24" s="119"/>
      <c r="B24" s="120"/>
      <c r="C24" s="120"/>
      <c r="D24" s="121"/>
      <c r="F24" s="3"/>
      <c r="G24" s="55"/>
      <c r="H24" s="7">
        <f>VLOOKUP(ROW(H24)-1,'STEPS 2-3- Enter Players-Scores'!$B$2:$H$99,6,FALSE)</f>
        <v>0</v>
      </c>
      <c r="I24" s="7">
        <f>VLOOKUP(ROW(H24)-1,'STEPS 2-3- Enter Players-Scores'!$B$2:$H$99,7,FALSE)</f>
      </c>
      <c r="J24" s="2" t="str">
        <f>VLOOKUP(ROW(H24)-1,'STEPS 2-3- Enter Players-Scores'!$B$2:$H$99,4,FALSE)</f>
        <v>Player E3</v>
      </c>
      <c r="K24" s="64" t="str">
        <f>VLOOKUP(ROW(H24)-1,'STEPS 2-3- Enter Players-Scores'!$B$2:$H$99,2,FALSE)</f>
        <v>Team E</v>
      </c>
    </row>
    <row r="25" spans="1:11" ht="12.75">
      <c r="A25" s="65"/>
      <c r="B25" s="65"/>
      <c r="C25" s="66"/>
      <c r="D25" s="66"/>
      <c r="F25" s="3"/>
      <c r="G25" s="55"/>
      <c r="H25" s="7">
        <f>VLOOKUP(ROW(H25)-1,'STEPS 2-3- Enter Players-Scores'!$B$2:$H$99,6,FALSE)</f>
        <v>0</v>
      </c>
      <c r="I25" s="7">
        <f>VLOOKUP(ROW(H25)-1,'STEPS 2-3- Enter Players-Scores'!$B$2:$H$99,7,FALSE)</f>
      </c>
      <c r="J25" s="2" t="str">
        <f>VLOOKUP(ROW(H25)-1,'STEPS 2-3- Enter Players-Scores'!$B$2:$H$99,4,FALSE)</f>
        <v>Player E4</v>
      </c>
      <c r="K25" s="64" t="str">
        <f>VLOOKUP(ROW(H25)-1,'STEPS 2-3- Enter Players-Scores'!$B$2:$H$99,2,FALSE)</f>
        <v>Team E</v>
      </c>
    </row>
    <row r="26" spans="1:11" ht="12.75">
      <c r="A26" s="65"/>
      <c r="B26" s="65"/>
      <c r="C26" s="66"/>
      <c r="D26" s="66"/>
      <c r="F26" s="3"/>
      <c r="G26" s="55"/>
      <c r="H26" s="7">
        <f>VLOOKUP(ROW(H26)-1,'STEPS 2-3- Enter Players-Scores'!$B$2:$H$99,6,FALSE)</f>
        <v>0</v>
      </c>
      <c r="I26" s="7">
        <f>VLOOKUP(ROW(H26)-1,'STEPS 2-3- Enter Players-Scores'!$B$2:$H$99,7,FALSE)</f>
      </c>
      <c r="J26" s="2" t="str">
        <f>VLOOKUP(ROW(H26)-1,'STEPS 2-3- Enter Players-Scores'!$B$2:$H$99,4,FALSE)</f>
        <v>Player E5</v>
      </c>
      <c r="K26" s="64" t="str">
        <f>VLOOKUP(ROW(H26)-1,'STEPS 2-3- Enter Players-Scores'!$B$2:$H$99,2,FALSE)</f>
        <v>Team E</v>
      </c>
    </row>
    <row r="27" spans="1:11" ht="12.75">
      <c r="A27" s="65"/>
      <c r="B27" s="65"/>
      <c r="C27" s="66"/>
      <c r="D27" s="66"/>
      <c r="F27" s="3"/>
      <c r="G27" s="55"/>
      <c r="H27" s="7">
        <f>VLOOKUP(ROW(H27)-1,'STEPS 2-3- Enter Players-Scores'!$B$2:$H$99,6,FALSE)</f>
        <v>0</v>
      </c>
      <c r="I27" s="7">
        <f>VLOOKUP(ROW(H27)-1,'STEPS 2-3- Enter Players-Scores'!$B$2:$H$99,7,FALSE)</f>
      </c>
      <c r="J27" s="2" t="str">
        <f>VLOOKUP(ROW(H27)-1,'STEPS 2-3- Enter Players-Scores'!$B$2:$H$99,4,FALSE)</f>
        <v>Player F1</v>
      </c>
      <c r="K27" s="64" t="str">
        <f>VLOOKUP(ROW(H27)-1,'STEPS 2-3- Enter Players-Scores'!$B$2:$H$99,2,FALSE)</f>
        <v>Team F</v>
      </c>
    </row>
    <row r="28" spans="1:11" ht="12.75">
      <c r="A28" s="65"/>
      <c r="B28" s="65"/>
      <c r="F28" s="3"/>
      <c r="G28" s="55"/>
      <c r="H28" s="7">
        <f>VLOOKUP(ROW(H28)-1,'STEPS 2-3- Enter Players-Scores'!$B$2:$H$99,6,FALSE)</f>
        <v>0</v>
      </c>
      <c r="I28" s="7">
        <f>VLOOKUP(ROW(H28)-1,'STEPS 2-3- Enter Players-Scores'!$B$2:$H$99,7,FALSE)</f>
      </c>
      <c r="J28" s="2" t="str">
        <f>VLOOKUP(ROW(H28)-1,'STEPS 2-3- Enter Players-Scores'!$B$2:$H$99,4,FALSE)</f>
        <v>Player F2</v>
      </c>
      <c r="K28" s="64" t="str">
        <f>VLOOKUP(ROW(H28)-1,'STEPS 2-3- Enter Players-Scores'!$B$2:$H$99,2,FALSE)</f>
        <v>Team F</v>
      </c>
    </row>
    <row r="29" spans="6:11" ht="12.75">
      <c r="F29" s="3"/>
      <c r="G29" s="55"/>
      <c r="H29" s="7">
        <f>VLOOKUP(ROW(H29)-1,'STEPS 2-3- Enter Players-Scores'!$B$2:$H$99,6,FALSE)</f>
        <v>0</v>
      </c>
      <c r="I29" s="7">
        <f>VLOOKUP(ROW(H29)-1,'STEPS 2-3- Enter Players-Scores'!$B$2:$H$99,7,FALSE)</f>
      </c>
      <c r="J29" s="2" t="str">
        <f>VLOOKUP(ROW(H29)-1,'STEPS 2-3- Enter Players-Scores'!$B$2:$H$99,4,FALSE)</f>
        <v>Player F3</v>
      </c>
      <c r="K29" s="64" t="str">
        <f>VLOOKUP(ROW(H29)-1,'STEPS 2-3- Enter Players-Scores'!$B$2:$H$99,2,FALSE)</f>
        <v>Team F</v>
      </c>
    </row>
    <row r="30" spans="6:11" ht="12.75">
      <c r="F30" s="3"/>
      <c r="G30" s="55"/>
      <c r="H30" s="7">
        <f>VLOOKUP(ROW(H30)-1,'STEPS 2-3- Enter Players-Scores'!$B$2:$H$99,6,FALSE)</f>
        <v>0</v>
      </c>
      <c r="I30" s="7">
        <f>VLOOKUP(ROW(H30)-1,'STEPS 2-3- Enter Players-Scores'!$B$2:$H$99,7,FALSE)</f>
      </c>
      <c r="J30" s="2" t="str">
        <f>VLOOKUP(ROW(H30)-1,'STEPS 2-3- Enter Players-Scores'!$B$2:$H$99,4,FALSE)</f>
        <v>Player F4</v>
      </c>
      <c r="K30" s="64" t="str">
        <f>VLOOKUP(ROW(H30)-1,'STEPS 2-3- Enter Players-Scores'!$B$2:$H$99,2,FALSE)</f>
        <v>Team F</v>
      </c>
    </row>
    <row r="31" spans="6:11" ht="12.75">
      <c r="F31" s="3"/>
      <c r="G31" s="55"/>
      <c r="H31" s="7">
        <f>VLOOKUP(ROW(H31)-1,'STEPS 2-3- Enter Players-Scores'!$B$2:$H$99,6,FALSE)</f>
        <v>0</v>
      </c>
      <c r="I31" s="7">
        <f>VLOOKUP(ROW(H31)-1,'STEPS 2-3- Enter Players-Scores'!$B$2:$H$99,7,FALSE)</f>
      </c>
      <c r="J31" s="2" t="str">
        <f>VLOOKUP(ROW(H31)-1,'STEPS 2-3- Enter Players-Scores'!$B$2:$H$99,4,FALSE)</f>
        <v>Player F5</v>
      </c>
      <c r="K31" s="64" t="str">
        <f>VLOOKUP(ROW(H31)-1,'STEPS 2-3- Enter Players-Scores'!$B$2:$H$99,2,FALSE)</f>
        <v>Team F</v>
      </c>
    </row>
    <row r="32" spans="6:11" ht="12.75">
      <c r="F32" s="3"/>
      <c r="G32" s="55"/>
      <c r="H32" s="7">
        <f>VLOOKUP(ROW(H32)-1,'STEPS 2-3- Enter Players-Scores'!$B$2:$H$99,6,FALSE)</f>
        <v>0</v>
      </c>
      <c r="I32" s="7">
        <f>VLOOKUP(ROW(H32)-1,'STEPS 2-3- Enter Players-Scores'!$B$2:$H$99,7,FALSE)</f>
      </c>
      <c r="J32" s="2" t="str">
        <f>VLOOKUP(ROW(H32)-1,'STEPS 2-3- Enter Players-Scores'!$B$2:$H$99,4,FALSE)</f>
        <v>Player G1</v>
      </c>
      <c r="K32" s="64" t="str">
        <f>VLOOKUP(ROW(H32)-1,'STEPS 2-3- Enter Players-Scores'!$B$2:$H$99,2,FALSE)</f>
        <v>Team G</v>
      </c>
    </row>
    <row r="33" spans="6:11" ht="12.75">
      <c r="F33" s="3"/>
      <c r="G33" s="55"/>
      <c r="H33" s="7">
        <f>VLOOKUP(ROW(H33)-1,'STEPS 2-3- Enter Players-Scores'!$B$2:$H$99,6,FALSE)</f>
        <v>0</v>
      </c>
      <c r="I33" s="7">
        <f>VLOOKUP(ROW(H33)-1,'STEPS 2-3- Enter Players-Scores'!$B$2:$H$99,7,FALSE)</f>
      </c>
      <c r="J33" s="2" t="str">
        <f>VLOOKUP(ROW(H33)-1,'STEPS 2-3- Enter Players-Scores'!$B$2:$H$99,4,FALSE)</f>
        <v>Player G2</v>
      </c>
      <c r="K33" s="64" t="str">
        <f>VLOOKUP(ROW(H33)-1,'STEPS 2-3- Enter Players-Scores'!$B$2:$H$99,2,FALSE)</f>
        <v>Team G</v>
      </c>
    </row>
    <row r="34" spans="6:11" ht="12.75">
      <c r="F34" s="3"/>
      <c r="G34" s="55"/>
      <c r="H34" s="7">
        <f>VLOOKUP(ROW(H34)-1,'STEPS 2-3- Enter Players-Scores'!$B$2:$H$99,6,FALSE)</f>
        <v>0</v>
      </c>
      <c r="I34" s="7">
        <f>VLOOKUP(ROW(H34)-1,'STEPS 2-3- Enter Players-Scores'!$B$2:$H$99,7,FALSE)</f>
      </c>
      <c r="J34" s="2" t="str">
        <f>VLOOKUP(ROW(H34)-1,'STEPS 2-3- Enter Players-Scores'!$B$2:$H$99,4,FALSE)</f>
        <v>Player G3</v>
      </c>
      <c r="K34" s="64" t="str">
        <f>VLOOKUP(ROW(H34)-1,'STEPS 2-3- Enter Players-Scores'!$B$2:$H$99,2,FALSE)</f>
        <v>Team G</v>
      </c>
    </row>
    <row r="35" spans="6:11" ht="12.75">
      <c r="F35" s="3"/>
      <c r="G35" s="55"/>
      <c r="H35" s="7">
        <f>VLOOKUP(ROW(H35)-1,'STEPS 2-3- Enter Players-Scores'!$B$2:$H$99,6,FALSE)</f>
        <v>0</v>
      </c>
      <c r="I35" s="7">
        <f>VLOOKUP(ROW(H35)-1,'STEPS 2-3- Enter Players-Scores'!$B$2:$H$99,7,FALSE)</f>
      </c>
      <c r="J35" s="2" t="str">
        <f>VLOOKUP(ROW(H35)-1,'STEPS 2-3- Enter Players-Scores'!$B$2:$H$99,4,FALSE)</f>
        <v>Player G4</v>
      </c>
      <c r="K35" s="64" t="str">
        <f>VLOOKUP(ROW(H35)-1,'STEPS 2-3- Enter Players-Scores'!$B$2:$H$99,2,FALSE)</f>
        <v>Team G</v>
      </c>
    </row>
    <row r="36" spans="6:11" ht="12.75">
      <c r="F36" s="3"/>
      <c r="G36" s="55"/>
      <c r="H36" s="7">
        <f>VLOOKUP(ROW(H36)-1,'STEPS 2-3- Enter Players-Scores'!$B$2:$H$99,6,FALSE)</f>
        <v>0</v>
      </c>
      <c r="I36" s="7">
        <f>VLOOKUP(ROW(H36)-1,'STEPS 2-3- Enter Players-Scores'!$B$2:$H$99,7,FALSE)</f>
      </c>
      <c r="J36" s="2" t="str">
        <f>VLOOKUP(ROW(H36)-1,'STEPS 2-3- Enter Players-Scores'!$B$2:$H$99,4,FALSE)</f>
        <v>Player G5</v>
      </c>
      <c r="K36" s="64" t="str">
        <f>VLOOKUP(ROW(H36)-1,'STEPS 2-3- Enter Players-Scores'!$B$2:$H$99,2,FALSE)</f>
        <v>Team G</v>
      </c>
    </row>
    <row r="37" spans="6:11" ht="12.75">
      <c r="F37" s="3"/>
      <c r="G37" s="55"/>
      <c r="H37" s="7">
        <f>VLOOKUP(ROW(H37)-1,'STEPS 2-3- Enter Players-Scores'!$B$2:$H$99,6,FALSE)</f>
        <v>0</v>
      </c>
      <c r="I37" s="7">
        <f>VLOOKUP(ROW(H37)-1,'STEPS 2-3- Enter Players-Scores'!$B$2:$H$99,7,FALSE)</f>
      </c>
      <c r="J37" s="2" t="str">
        <f>VLOOKUP(ROW(H37)-1,'STEPS 2-3- Enter Players-Scores'!$B$2:$H$99,4,FALSE)</f>
        <v>Player H1</v>
      </c>
      <c r="K37" s="64" t="str">
        <f>VLOOKUP(ROW(H37)-1,'STEPS 2-3- Enter Players-Scores'!$B$2:$H$99,2,FALSE)</f>
        <v>Team H</v>
      </c>
    </row>
    <row r="38" spans="6:11" ht="12.75">
      <c r="F38" s="3"/>
      <c r="G38" s="55"/>
      <c r="H38" s="7">
        <f>VLOOKUP(ROW(H38)-1,'STEPS 2-3- Enter Players-Scores'!$B$2:$H$99,6,FALSE)</f>
        <v>0</v>
      </c>
      <c r="I38" s="7">
        <f>VLOOKUP(ROW(H38)-1,'STEPS 2-3- Enter Players-Scores'!$B$2:$H$99,7,FALSE)</f>
      </c>
      <c r="J38" s="2" t="str">
        <f>VLOOKUP(ROW(H38)-1,'STEPS 2-3- Enter Players-Scores'!$B$2:$H$99,4,FALSE)</f>
        <v>Player H2</v>
      </c>
      <c r="K38" s="64" t="str">
        <f>VLOOKUP(ROW(H38)-1,'STEPS 2-3- Enter Players-Scores'!$B$2:$H$99,2,FALSE)</f>
        <v>Team H</v>
      </c>
    </row>
    <row r="39" spans="6:11" ht="12.75">
      <c r="F39" s="3"/>
      <c r="G39" s="55"/>
      <c r="H39" s="7">
        <f>VLOOKUP(ROW(H39)-1,'STEPS 2-3- Enter Players-Scores'!$B$2:$H$99,6,FALSE)</f>
        <v>0</v>
      </c>
      <c r="I39" s="7">
        <f>VLOOKUP(ROW(H39)-1,'STEPS 2-3- Enter Players-Scores'!$B$2:$H$99,7,FALSE)</f>
      </c>
      <c r="J39" s="2" t="str">
        <f>VLOOKUP(ROW(H39)-1,'STEPS 2-3- Enter Players-Scores'!$B$2:$H$99,4,FALSE)</f>
        <v>Player H3</v>
      </c>
      <c r="K39" s="64" t="str">
        <f>VLOOKUP(ROW(H39)-1,'STEPS 2-3- Enter Players-Scores'!$B$2:$H$99,2,FALSE)</f>
        <v>Team H</v>
      </c>
    </row>
    <row r="40" spans="6:11" ht="12.75">
      <c r="F40" s="3"/>
      <c r="G40" s="55"/>
      <c r="H40" s="7">
        <f>VLOOKUP(ROW(H40)-1,'STEPS 2-3- Enter Players-Scores'!$B$2:$H$99,6,FALSE)</f>
        <v>0</v>
      </c>
      <c r="I40" s="7">
        <f>VLOOKUP(ROW(H40)-1,'STEPS 2-3- Enter Players-Scores'!$B$2:$H$99,7,FALSE)</f>
      </c>
      <c r="J40" s="2" t="str">
        <f>VLOOKUP(ROW(H40)-1,'STEPS 2-3- Enter Players-Scores'!$B$2:$H$99,4,FALSE)</f>
        <v>Player H4</v>
      </c>
      <c r="K40" s="64" t="str">
        <f>VLOOKUP(ROW(H40)-1,'STEPS 2-3- Enter Players-Scores'!$B$2:$H$99,2,FALSE)</f>
        <v>Team H</v>
      </c>
    </row>
    <row r="41" spans="6:11" ht="12.75">
      <c r="F41" s="3"/>
      <c r="G41" s="55"/>
      <c r="H41" s="7">
        <f>VLOOKUP(ROW(H41)-1,'STEPS 2-3- Enter Players-Scores'!$B$2:$H$99,6,FALSE)</f>
        <v>0</v>
      </c>
      <c r="I41" s="7">
        <f>VLOOKUP(ROW(H41)-1,'STEPS 2-3- Enter Players-Scores'!$B$2:$H$99,7,FALSE)</f>
      </c>
      <c r="J41" s="2" t="str">
        <f>VLOOKUP(ROW(H41)-1,'STEPS 2-3- Enter Players-Scores'!$B$2:$H$99,4,FALSE)</f>
        <v>Player H5</v>
      </c>
      <c r="K41" s="64" t="str">
        <f>VLOOKUP(ROW(H41)-1,'STEPS 2-3- Enter Players-Scores'!$B$2:$H$99,2,FALSE)</f>
        <v>Team H</v>
      </c>
    </row>
    <row r="42" spans="6:11" ht="12.75">
      <c r="F42" s="3"/>
      <c r="G42" s="55"/>
      <c r="H42" s="7">
        <f>VLOOKUP(ROW(H42)-1,'STEPS 2-3- Enter Players-Scores'!$B$2:$H$99,6,FALSE)</f>
        <v>0</v>
      </c>
      <c r="I42" s="7">
        <f>VLOOKUP(ROW(H42)-1,'STEPS 2-3- Enter Players-Scores'!$B$2:$H$99,7,FALSE)</f>
      </c>
      <c r="J42" s="2" t="str">
        <f>VLOOKUP(ROW(H42)-1,'STEPS 2-3- Enter Players-Scores'!$B$2:$H$99,4,FALSE)</f>
        <v>Player I1</v>
      </c>
      <c r="K42" s="64" t="str">
        <f>VLOOKUP(ROW(H42)-1,'STEPS 2-3- Enter Players-Scores'!$B$2:$H$99,2,FALSE)</f>
        <v>Team I</v>
      </c>
    </row>
    <row r="43" spans="6:11" ht="12.75">
      <c r="F43" s="3"/>
      <c r="G43" s="55"/>
      <c r="H43" s="7">
        <f>VLOOKUP(ROW(H43)-1,'STEPS 2-3- Enter Players-Scores'!$B$2:$H$99,6,FALSE)</f>
        <v>0</v>
      </c>
      <c r="I43" s="7">
        <f>VLOOKUP(ROW(H43)-1,'STEPS 2-3- Enter Players-Scores'!$B$2:$H$99,7,FALSE)</f>
      </c>
      <c r="J43" s="2" t="str">
        <f>VLOOKUP(ROW(H43)-1,'STEPS 2-3- Enter Players-Scores'!$B$2:$H$99,4,FALSE)</f>
        <v>Player I2</v>
      </c>
      <c r="K43" s="64" t="str">
        <f>VLOOKUP(ROW(H43)-1,'STEPS 2-3- Enter Players-Scores'!$B$2:$H$99,2,FALSE)</f>
        <v>Team I</v>
      </c>
    </row>
    <row r="44" spans="6:11" ht="12.75">
      <c r="F44" s="3"/>
      <c r="G44" s="55"/>
      <c r="H44" s="7">
        <f>VLOOKUP(ROW(H44)-1,'STEPS 2-3- Enter Players-Scores'!$B$2:$H$99,6,FALSE)</f>
        <v>0</v>
      </c>
      <c r="I44" s="7">
        <f>VLOOKUP(ROW(H44)-1,'STEPS 2-3- Enter Players-Scores'!$B$2:$H$99,7,FALSE)</f>
      </c>
      <c r="J44" s="2" t="str">
        <f>VLOOKUP(ROW(H44)-1,'STEPS 2-3- Enter Players-Scores'!$B$2:$H$99,4,FALSE)</f>
        <v>Player I3</v>
      </c>
      <c r="K44" s="64" t="str">
        <f>VLOOKUP(ROW(H44)-1,'STEPS 2-3- Enter Players-Scores'!$B$2:$H$99,2,FALSE)</f>
        <v>Team I</v>
      </c>
    </row>
    <row r="45" spans="6:11" ht="12.75">
      <c r="F45" s="3"/>
      <c r="G45" s="55"/>
      <c r="H45" s="7">
        <f>VLOOKUP(ROW(H45)-1,'STEPS 2-3- Enter Players-Scores'!$B$2:$H$99,6,FALSE)</f>
        <v>0</v>
      </c>
      <c r="I45" s="7">
        <f>VLOOKUP(ROW(H45)-1,'STEPS 2-3- Enter Players-Scores'!$B$2:$H$99,7,FALSE)</f>
      </c>
      <c r="J45" s="2" t="str">
        <f>VLOOKUP(ROW(H45)-1,'STEPS 2-3- Enter Players-Scores'!$B$2:$H$99,4,FALSE)</f>
        <v>Player I4</v>
      </c>
      <c r="K45" s="64" t="str">
        <f>VLOOKUP(ROW(H45)-1,'STEPS 2-3- Enter Players-Scores'!$B$2:$H$99,2,FALSE)</f>
        <v>Team I</v>
      </c>
    </row>
    <row r="46" spans="6:11" ht="12.75">
      <c r="F46" s="3"/>
      <c r="G46" s="55"/>
      <c r="H46" s="7">
        <f>VLOOKUP(ROW(H46)-1,'STEPS 2-3- Enter Players-Scores'!$B$2:$H$99,6,FALSE)</f>
        <v>0</v>
      </c>
      <c r="I46" s="7">
        <f>VLOOKUP(ROW(H46)-1,'STEPS 2-3- Enter Players-Scores'!$B$2:$H$99,7,FALSE)</f>
      </c>
      <c r="J46" s="2" t="str">
        <f>VLOOKUP(ROW(H46)-1,'STEPS 2-3- Enter Players-Scores'!$B$2:$H$99,4,FALSE)</f>
        <v>Player I5</v>
      </c>
      <c r="K46" s="64" t="str">
        <f>VLOOKUP(ROW(H46)-1,'STEPS 2-3- Enter Players-Scores'!$B$2:$H$99,2,FALSE)</f>
        <v>Team I</v>
      </c>
    </row>
    <row r="47" spans="6:11" ht="12.75">
      <c r="F47" s="3"/>
      <c r="G47" s="55"/>
      <c r="H47" s="7">
        <f>VLOOKUP(ROW(H47)-1,'STEPS 2-3- Enter Players-Scores'!$B$2:$H$99,6,FALSE)</f>
        <v>0</v>
      </c>
      <c r="I47" s="7">
        <f>VLOOKUP(ROW(H47)-1,'STEPS 2-3- Enter Players-Scores'!$B$2:$H$99,7,FALSE)</f>
      </c>
      <c r="J47" s="2" t="str">
        <f>VLOOKUP(ROW(H47)-1,'STEPS 2-3- Enter Players-Scores'!$B$2:$H$99,4,FALSE)</f>
        <v>Player J1</v>
      </c>
      <c r="K47" s="64" t="str">
        <f>VLOOKUP(ROW(H47)-1,'STEPS 2-3- Enter Players-Scores'!$B$2:$H$99,2,FALSE)</f>
        <v>Team J</v>
      </c>
    </row>
    <row r="48" spans="6:11" ht="12.75">
      <c r="F48" s="3"/>
      <c r="G48" s="55"/>
      <c r="H48" s="7">
        <f>VLOOKUP(ROW(H48)-1,'STEPS 2-3- Enter Players-Scores'!$B$2:$H$99,6,FALSE)</f>
        <v>0</v>
      </c>
      <c r="I48" s="7">
        <f>VLOOKUP(ROW(H48)-1,'STEPS 2-3- Enter Players-Scores'!$B$2:$H$99,7,FALSE)</f>
      </c>
      <c r="J48" s="2" t="str">
        <f>VLOOKUP(ROW(H48)-1,'STEPS 2-3- Enter Players-Scores'!$B$2:$H$99,4,FALSE)</f>
        <v>Player J2</v>
      </c>
      <c r="K48" s="64" t="str">
        <f>VLOOKUP(ROW(H48)-1,'STEPS 2-3- Enter Players-Scores'!$B$2:$H$99,2,FALSE)</f>
        <v>Team J</v>
      </c>
    </row>
    <row r="49" spans="6:11" ht="12.75">
      <c r="F49" s="3"/>
      <c r="G49" s="55"/>
      <c r="H49" s="7">
        <f>VLOOKUP(ROW(H49)-1,'STEPS 2-3- Enter Players-Scores'!$B$2:$H$99,6,FALSE)</f>
        <v>0</v>
      </c>
      <c r="I49" s="7">
        <f>VLOOKUP(ROW(H49)-1,'STEPS 2-3- Enter Players-Scores'!$B$2:$H$99,7,FALSE)</f>
      </c>
      <c r="J49" s="2" t="str">
        <f>VLOOKUP(ROW(H49)-1,'STEPS 2-3- Enter Players-Scores'!$B$2:$H$99,4,FALSE)</f>
        <v>Player J3</v>
      </c>
      <c r="K49" s="64" t="str">
        <f>VLOOKUP(ROW(H49)-1,'STEPS 2-3- Enter Players-Scores'!$B$2:$H$99,2,FALSE)</f>
        <v>Team J</v>
      </c>
    </row>
    <row r="50" spans="6:11" ht="12.75">
      <c r="F50" s="3"/>
      <c r="G50" s="55"/>
      <c r="H50" s="7">
        <f>VLOOKUP(ROW(H50)-1,'STEPS 2-3- Enter Players-Scores'!$B$2:$H$99,6,FALSE)</f>
        <v>0</v>
      </c>
      <c r="I50" s="7">
        <f>VLOOKUP(ROW(H50)-1,'STEPS 2-3- Enter Players-Scores'!$B$2:$H$99,7,FALSE)</f>
      </c>
      <c r="J50" s="2" t="str">
        <f>VLOOKUP(ROW(H50)-1,'STEPS 2-3- Enter Players-Scores'!$B$2:$H$99,4,FALSE)</f>
        <v>Player J4</v>
      </c>
      <c r="K50" s="64" t="str">
        <f>VLOOKUP(ROW(H50)-1,'STEPS 2-3- Enter Players-Scores'!$B$2:$H$99,2,FALSE)</f>
        <v>Team J</v>
      </c>
    </row>
    <row r="51" spans="6:11" ht="12.75">
      <c r="F51" s="3"/>
      <c r="G51" s="55"/>
      <c r="H51" s="7">
        <f>VLOOKUP(ROW(H51)-1,'STEPS 2-3- Enter Players-Scores'!$B$2:$H$99,6,FALSE)</f>
        <v>0</v>
      </c>
      <c r="I51" s="7">
        <f>VLOOKUP(ROW(H51)-1,'STEPS 2-3- Enter Players-Scores'!$B$2:$H$99,7,FALSE)</f>
      </c>
      <c r="J51" s="2" t="str">
        <f>VLOOKUP(ROW(H51)-1,'STEPS 2-3- Enter Players-Scores'!$B$2:$H$99,4,FALSE)</f>
        <v>Player J5</v>
      </c>
      <c r="K51" s="64" t="str">
        <f>VLOOKUP(ROW(H51)-1,'STEPS 2-3- Enter Players-Scores'!$B$2:$H$99,2,FALSE)</f>
        <v>Team J</v>
      </c>
    </row>
    <row r="52" spans="6:11" ht="12.75">
      <c r="F52" s="3"/>
      <c r="G52" s="55"/>
      <c r="H52" s="7">
        <f>VLOOKUP(ROW(H52)-1,'STEPS 2-3- Enter Players-Scores'!$B$2:$H$99,6,FALSE)</f>
        <v>0</v>
      </c>
      <c r="I52" s="7">
        <f>VLOOKUP(ROW(H52)-1,'STEPS 2-3- Enter Players-Scores'!$B$2:$H$99,7,FALSE)</f>
      </c>
      <c r="J52" s="2" t="str">
        <f>VLOOKUP(ROW(H52)-1,'STEPS 2-3- Enter Players-Scores'!$B$2:$H$99,4,FALSE)</f>
        <v>Player K1</v>
      </c>
      <c r="K52" s="64" t="str">
        <f>VLOOKUP(ROW(H52)-1,'STEPS 2-3- Enter Players-Scores'!$B$2:$H$99,2,FALSE)</f>
        <v>Team K</v>
      </c>
    </row>
    <row r="53" spans="6:11" ht="12.75">
      <c r="F53" s="3"/>
      <c r="G53" s="55"/>
      <c r="H53" s="7">
        <f>VLOOKUP(ROW(H53)-1,'STEPS 2-3- Enter Players-Scores'!$B$2:$H$99,6,FALSE)</f>
        <v>0</v>
      </c>
      <c r="I53" s="7">
        <f>VLOOKUP(ROW(H53)-1,'STEPS 2-3- Enter Players-Scores'!$B$2:$H$99,7,FALSE)</f>
      </c>
      <c r="J53" s="2" t="str">
        <f>VLOOKUP(ROW(H53)-1,'STEPS 2-3- Enter Players-Scores'!$B$2:$H$99,4,FALSE)</f>
        <v>Player K2</v>
      </c>
      <c r="K53" s="64" t="str">
        <f>VLOOKUP(ROW(H53)-1,'STEPS 2-3- Enter Players-Scores'!$B$2:$H$99,2,FALSE)</f>
        <v>Team K</v>
      </c>
    </row>
    <row r="54" spans="6:11" ht="12.75">
      <c r="F54" s="3"/>
      <c r="G54" s="55"/>
      <c r="H54" s="7">
        <f>VLOOKUP(ROW(H54)-1,'STEPS 2-3- Enter Players-Scores'!$B$2:$H$99,6,FALSE)</f>
        <v>0</v>
      </c>
      <c r="I54" s="7">
        <f>VLOOKUP(ROW(H54)-1,'STEPS 2-3- Enter Players-Scores'!$B$2:$H$99,7,FALSE)</f>
      </c>
      <c r="J54" s="2" t="str">
        <f>VLOOKUP(ROW(H54)-1,'STEPS 2-3- Enter Players-Scores'!$B$2:$H$99,4,FALSE)</f>
        <v>Player K3</v>
      </c>
      <c r="K54" s="64" t="str">
        <f>VLOOKUP(ROW(H54)-1,'STEPS 2-3- Enter Players-Scores'!$B$2:$H$99,2,FALSE)</f>
        <v>Team K</v>
      </c>
    </row>
    <row r="55" spans="6:11" ht="12.75">
      <c r="F55" s="3"/>
      <c r="G55" s="55"/>
      <c r="H55" s="7">
        <f>VLOOKUP(ROW(H55)-1,'STEPS 2-3- Enter Players-Scores'!$B$2:$H$99,6,FALSE)</f>
        <v>0</v>
      </c>
      <c r="I55" s="7">
        <f>VLOOKUP(ROW(H55)-1,'STEPS 2-3- Enter Players-Scores'!$B$2:$H$99,7,FALSE)</f>
      </c>
      <c r="J55" s="2" t="str">
        <f>VLOOKUP(ROW(H55)-1,'STEPS 2-3- Enter Players-Scores'!$B$2:$H$99,4,FALSE)</f>
        <v>Player K4</v>
      </c>
      <c r="K55" s="64" t="str">
        <f>VLOOKUP(ROW(H55)-1,'STEPS 2-3- Enter Players-Scores'!$B$2:$H$99,2,FALSE)</f>
        <v>Team K</v>
      </c>
    </row>
    <row r="56" spans="6:11" ht="12.75">
      <c r="F56" s="3"/>
      <c r="G56" s="55"/>
      <c r="H56" s="7">
        <f>VLOOKUP(ROW(H56)-1,'STEPS 2-3- Enter Players-Scores'!$B$2:$H$99,6,FALSE)</f>
        <v>0</v>
      </c>
      <c r="I56" s="7">
        <f>VLOOKUP(ROW(H56)-1,'STEPS 2-3- Enter Players-Scores'!$B$2:$H$99,7,FALSE)</f>
      </c>
      <c r="J56" s="2" t="str">
        <f>VLOOKUP(ROW(H56)-1,'STEPS 2-3- Enter Players-Scores'!$B$2:$H$99,4,FALSE)</f>
        <v>Player K5</v>
      </c>
      <c r="K56" s="64" t="str">
        <f>VLOOKUP(ROW(H56)-1,'STEPS 2-3- Enter Players-Scores'!$B$2:$H$99,2,FALSE)</f>
        <v>Team K</v>
      </c>
    </row>
    <row r="57" spans="6:11" ht="12.75">
      <c r="F57" s="3"/>
      <c r="G57" s="55"/>
      <c r="H57" s="7">
        <f>VLOOKUP(ROW(H57)-1,'STEPS 2-3- Enter Players-Scores'!$B$2:$H$99,6,FALSE)</f>
        <v>0</v>
      </c>
      <c r="I57" s="7">
        <f>VLOOKUP(ROW(H57)-1,'STEPS 2-3- Enter Players-Scores'!$B$2:$H$99,7,FALSE)</f>
      </c>
      <c r="J57" s="2" t="str">
        <f>VLOOKUP(ROW(H57)-1,'STEPS 2-3- Enter Players-Scores'!$B$2:$H$99,4,FALSE)</f>
        <v>Player L1</v>
      </c>
      <c r="K57" s="64" t="str">
        <f>VLOOKUP(ROW(H57)-1,'STEPS 2-3- Enter Players-Scores'!$B$2:$H$99,2,FALSE)</f>
        <v>Team L</v>
      </c>
    </row>
    <row r="58" spans="6:11" ht="12.75">
      <c r="F58" s="3"/>
      <c r="G58" s="55"/>
      <c r="H58" s="7">
        <f>VLOOKUP(ROW(H58)-1,'STEPS 2-3- Enter Players-Scores'!$B$2:$H$99,6,FALSE)</f>
        <v>0</v>
      </c>
      <c r="I58" s="7">
        <f>VLOOKUP(ROW(H58)-1,'STEPS 2-3- Enter Players-Scores'!$B$2:$H$99,7,FALSE)</f>
      </c>
      <c r="J58" s="2" t="str">
        <f>VLOOKUP(ROW(H58)-1,'STEPS 2-3- Enter Players-Scores'!$B$2:$H$99,4,FALSE)</f>
        <v>Player L2</v>
      </c>
      <c r="K58" s="64" t="str">
        <f>VLOOKUP(ROW(H58)-1,'STEPS 2-3- Enter Players-Scores'!$B$2:$H$99,2,FALSE)</f>
        <v>Team L</v>
      </c>
    </row>
    <row r="59" spans="6:11" ht="12.75">
      <c r="F59" s="3"/>
      <c r="G59" s="55"/>
      <c r="H59" s="7">
        <f>VLOOKUP(ROW(H59)-1,'STEPS 2-3- Enter Players-Scores'!$B$2:$H$99,6,FALSE)</f>
        <v>0</v>
      </c>
      <c r="I59" s="7">
        <f>VLOOKUP(ROW(H59)-1,'STEPS 2-3- Enter Players-Scores'!$B$2:$H$99,7,FALSE)</f>
      </c>
      <c r="J59" s="2" t="str">
        <f>VLOOKUP(ROW(H59)-1,'STEPS 2-3- Enter Players-Scores'!$B$2:$H$99,4,FALSE)</f>
        <v>Player L3</v>
      </c>
      <c r="K59" s="64" t="str">
        <f>VLOOKUP(ROW(H59)-1,'STEPS 2-3- Enter Players-Scores'!$B$2:$H$99,2,FALSE)</f>
        <v>Team L</v>
      </c>
    </row>
    <row r="60" spans="6:11" ht="12.75">
      <c r="F60" s="3"/>
      <c r="G60" s="55"/>
      <c r="H60" s="7">
        <f>VLOOKUP(ROW(H60)-1,'STEPS 2-3- Enter Players-Scores'!$B$2:$H$99,6,FALSE)</f>
        <v>0</v>
      </c>
      <c r="I60" s="7">
        <f>VLOOKUP(ROW(H60)-1,'STEPS 2-3- Enter Players-Scores'!$B$2:$H$99,7,FALSE)</f>
      </c>
      <c r="J60" s="2" t="str">
        <f>VLOOKUP(ROW(H60)-1,'STEPS 2-3- Enter Players-Scores'!$B$2:$H$99,4,FALSE)</f>
        <v>Player L4</v>
      </c>
      <c r="K60" s="64" t="str">
        <f>VLOOKUP(ROW(H60)-1,'STEPS 2-3- Enter Players-Scores'!$B$2:$H$99,2,FALSE)</f>
        <v>Team L</v>
      </c>
    </row>
    <row r="61" spans="6:11" ht="12.75">
      <c r="F61" s="3"/>
      <c r="G61" s="55"/>
      <c r="H61" s="7">
        <f>VLOOKUP(ROW(H61)-1,'STEPS 2-3- Enter Players-Scores'!$B$2:$H$99,6,FALSE)</f>
        <v>0</v>
      </c>
      <c r="I61" s="7">
        <f>VLOOKUP(ROW(H61)-1,'STEPS 2-3- Enter Players-Scores'!$B$2:$H$99,7,FALSE)</f>
      </c>
      <c r="J61" s="2" t="str">
        <f>VLOOKUP(ROW(H61)-1,'STEPS 2-3- Enter Players-Scores'!$B$2:$H$99,4,FALSE)</f>
        <v>Player L5</v>
      </c>
      <c r="K61" s="64" t="str">
        <f>VLOOKUP(ROW(H61)-1,'STEPS 2-3- Enter Players-Scores'!$B$2:$H$99,2,FALSE)</f>
        <v>Team L</v>
      </c>
    </row>
    <row r="62" spans="6:11" ht="12.75">
      <c r="F62" s="3"/>
      <c r="G62" s="55"/>
      <c r="H62" s="7">
        <f>VLOOKUP(ROW(H62)-1,'STEPS 2-3- Enter Players-Scores'!$B$2:$H$99,6,FALSE)</f>
        <v>0</v>
      </c>
      <c r="I62" s="7">
        <f>VLOOKUP(ROW(H62)-1,'STEPS 2-3- Enter Players-Scores'!$B$2:$H$99,7,FALSE)</f>
      </c>
      <c r="J62" s="2" t="str">
        <f>VLOOKUP(ROW(H62)-1,'STEPS 2-3- Enter Players-Scores'!$B$2:$H$99,4,FALSE)</f>
        <v>Player M1</v>
      </c>
      <c r="K62" s="64" t="str">
        <f>VLOOKUP(ROW(H62)-1,'STEPS 2-3- Enter Players-Scores'!$B$2:$H$99,2,FALSE)</f>
        <v>Team M</v>
      </c>
    </row>
    <row r="63" spans="6:11" ht="12.75">
      <c r="F63" s="3"/>
      <c r="G63" s="55"/>
      <c r="H63" s="7">
        <f>VLOOKUP(ROW(H63)-1,'STEPS 2-3- Enter Players-Scores'!$B$2:$H$99,6,FALSE)</f>
        <v>0</v>
      </c>
      <c r="I63" s="7">
        <f>VLOOKUP(ROW(H63)-1,'STEPS 2-3- Enter Players-Scores'!$B$2:$H$99,7,FALSE)</f>
      </c>
      <c r="J63" s="2" t="str">
        <f>VLOOKUP(ROW(H63)-1,'STEPS 2-3- Enter Players-Scores'!$B$2:$H$99,4,FALSE)</f>
        <v>Player M2</v>
      </c>
      <c r="K63" s="64" t="str">
        <f>VLOOKUP(ROW(H63)-1,'STEPS 2-3- Enter Players-Scores'!$B$2:$H$99,2,FALSE)</f>
        <v>Team M</v>
      </c>
    </row>
    <row r="64" spans="6:11" ht="12.75">
      <c r="F64" s="3"/>
      <c r="G64" s="55"/>
      <c r="H64" s="7">
        <f>VLOOKUP(ROW(H64)-1,'STEPS 2-3- Enter Players-Scores'!$B$2:$H$99,6,FALSE)</f>
        <v>0</v>
      </c>
      <c r="I64" s="7">
        <f>VLOOKUP(ROW(H64)-1,'STEPS 2-3- Enter Players-Scores'!$B$2:$H$99,7,FALSE)</f>
      </c>
      <c r="J64" s="2" t="str">
        <f>VLOOKUP(ROW(H64)-1,'STEPS 2-3- Enter Players-Scores'!$B$2:$H$99,4,FALSE)</f>
        <v>Player M3</v>
      </c>
      <c r="K64" s="64" t="str">
        <f>VLOOKUP(ROW(H64)-1,'STEPS 2-3- Enter Players-Scores'!$B$2:$H$99,2,FALSE)</f>
        <v>Team M</v>
      </c>
    </row>
    <row r="65" spans="6:11" ht="12.75">
      <c r="F65" s="3"/>
      <c r="G65" s="55"/>
      <c r="H65" s="7">
        <f>VLOOKUP(ROW(H65)-1,'STEPS 2-3- Enter Players-Scores'!$B$2:$H$99,6,FALSE)</f>
        <v>0</v>
      </c>
      <c r="I65" s="7">
        <f>VLOOKUP(ROW(H65)-1,'STEPS 2-3- Enter Players-Scores'!$B$2:$H$99,7,FALSE)</f>
      </c>
      <c r="J65" s="2" t="str">
        <f>VLOOKUP(ROW(H65)-1,'STEPS 2-3- Enter Players-Scores'!$B$2:$H$99,4,FALSE)</f>
        <v>Player M4</v>
      </c>
      <c r="K65" s="64" t="str">
        <f>VLOOKUP(ROW(H65)-1,'STEPS 2-3- Enter Players-Scores'!$B$2:$H$99,2,FALSE)</f>
        <v>Team M</v>
      </c>
    </row>
    <row r="66" spans="6:11" ht="12.75">
      <c r="F66" s="3"/>
      <c r="G66" s="55"/>
      <c r="H66" s="7">
        <f>VLOOKUP(ROW(H66)-1,'STEPS 2-3- Enter Players-Scores'!$B$2:$H$99,6,FALSE)</f>
        <v>0</v>
      </c>
      <c r="I66" s="7">
        <f>VLOOKUP(ROW(H66)-1,'STEPS 2-3- Enter Players-Scores'!$B$2:$H$99,7,FALSE)</f>
      </c>
      <c r="J66" s="2" t="str">
        <f>VLOOKUP(ROW(H66)-1,'STEPS 2-3- Enter Players-Scores'!$B$2:$H$99,4,FALSE)</f>
        <v>Player M5</v>
      </c>
      <c r="K66" s="64" t="str">
        <f>VLOOKUP(ROW(H66)-1,'STEPS 2-3- Enter Players-Scores'!$B$2:$H$99,2,FALSE)</f>
        <v>Team M</v>
      </c>
    </row>
    <row r="67" spans="6:11" ht="12.75">
      <c r="F67" s="3"/>
      <c r="G67" s="55"/>
      <c r="H67" s="7">
        <f>VLOOKUP(ROW(H67)-1,'STEPS 2-3- Enter Players-Scores'!$B$2:$H$99,6,FALSE)</f>
        <v>0</v>
      </c>
      <c r="I67" s="7">
        <f>VLOOKUP(ROW(H67)-1,'STEPS 2-3- Enter Players-Scores'!$B$2:$H$99,7,FALSE)</f>
      </c>
      <c r="J67" s="2" t="str">
        <f>VLOOKUP(ROW(H67)-1,'STEPS 2-3- Enter Players-Scores'!$B$2:$H$99,4,FALSE)</f>
        <v>Player N1</v>
      </c>
      <c r="K67" s="64" t="str">
        <f>VLOOKUP(ROW(H67)-1,'STEPS 2-3- Enter Players-Scores'!$B$2:$H$99,2,FALSE)</f>
        <v>Team N</v>
      </c>
    </row>
    <row r="68" spans="6:11" ht="12.75">
      <c r="F68" s="3"/>
      <c r="G68" s="55"/>
      <c r="H68" s="7">
        <f>VLOOKUP(ROW(H68)-1,'STEPS 2-3- Enter Players-Scores'!$B$2:$H$99,6,FALSE)</f>
        <v>0</v>
      </c>
      <c r="I68" s="7">
        <f>VLOOKUP(ROW(H68)-1,'STEPS 2-3- Enter Players-Scores'!$B$2:$H$99,7,FALSE)</f>
      </c>
      <c r="J68" s="2" t="str">
        <f>VLOOKUP(ROW(H68)-1,'STEPS 2-3- Enter Players-Scores'!$B$2:$H$99,4,FALSE)</f>
        <v>Player N2</v>
      </c>
      <c r="K68" s="64" t="str">
        <f>VLOOKUP(ROW(H68)-1,'STEPS 2-3- Enter Players-Scores'!$B$2:$H$99,2,FALSE)</f>
        <v>Team N</v>
      </c>
    </row>
    <row r="69" spans="6:11" ht="12.75">
      <c r="F69" s="3"/>
      <c r="G69" s="55"/>
      <c r="H69" s="7">
        <f>VLOOKUP(ROW(H69)-1,'STEPS 2-3- Enter Players-Scores'!$B$2:$H$99,6,FALSE)</f>
        <v>0</v>
      </c>
      <c r="I69" s="7">
        <f>VLOOKUP(ROW(H69)-1,'STEPS 2-3- Enter Players-Scores'!$B$2:$H$99,7,FALSE)</f>
      </c>
      <c r="J69" s="2" t="str">
        <f>VLOOKUP(ROW(H69)-1,'STEPS 2-3- Enter Players-Scores'!$B$2:$H$99,4,FALSE)</f>
        <v>Player N3</v>
      </c>
      <c r="K69" s="64" t="str">
        <f>VLOOKUP(ROW(H69)-1,'STEPS 2-3- Enter Players-Scores'!$B$2:$H$99,2,FALSE)</f>
        <v>Team N</v>
      </c>
    </row>
    <row r="70" spans="6:11" ht="12.75">
      <c r="F70" s="3"/>
      <c r="G70" s="55"/>
      <c r="H70" s="7">
        <f>VLOOKUP(ROW(H70)-1,'STEPS 2-3- Enter Players-Scores'!$B$2:$H$99,6,FALSE)</f>
        <v>0</v>
      </c>
      <c r="I70" s="7">
        <f>VLOOKUP(ROW(H70)-1,'STEPS 2-3- Enter Players-Scores'!$B$2:$H$99,7,FALSE)</f>
      </c>
      <c r="J70" s="2" t="str">
        <f>VLOOKUP(ROW(H70)-1,'STEPS 2-3- Enter Players-Scores'!$B$2:$H$99,4,FALSE)</f>
        <v>Player N4</v>
      </c>
      <c r="K70" s="64" t="str">
        <f>VLOOKUP(ROW(H70)-1,'STEPS 2-3- Enter Players-Scores'!$B$2:$H$99,2,FALSE)</f>
        <v>Team N</v>
      </c>
    </row>
    <row r="71" spans="6:11" ht="12.75">
      <c r="F71" s="3"/>
      <c r="G71" s="55"/>
      <c r="H71" s="7">
        <f>VLOOKUP(ROW(H71)-1,'STEPS 2-3- Enter Players-Scores'!$B$2:$H$99,6,FALSE)</f>
        <v>0</v>
      </c>
      <c r="I71" s="7">
        <f>VLOOKUP(ROW(H71)-1,'STEPS 2-3- Enter Players-Scores'!$B$2:$H$99,7,FALSE)</f>
      </c>
      <c r="J71" s="2" t="str">
        <f>VLOOKUP(ROW(H71)-1,'STEPS 2-3- Enter Players-Scores'!$B$2:$H$99,4,FALSE)</f>
        <v>Player N5</v>
      </c>
      <c r="K71" s="64" t="str">
        <f>VLOOKUP(ROW(H71)-1,'STEPS 2-3- Enter Players-Scores'!$B$2:$H$99,2,FALSE)</f>
        <v>Team N</v>
      </c>
    </row>
    <row r="72" spans="6:11" ht="12.75">
      <c r="F72" s="3"/>
      <c r="G72" s="55"/>
      <c r="H72" s="7">
        <f>VLOOKUP(ROW(H72)-1,'STEPS 2-3- Enter Players-Scores'!$B$2:$H$99,6,FALSE)</f>
        <v>0</v>
      </c>
      <c r="I72" s="7">
        <f>VLOOKUP(ROW(H72)-1,'STEPS 2-3- Enter Players-Scores'!$B$2:$H$99,7,FALSE)</f>
      </c>
      <c r="J72" s="2" t="str">
        <f>VLOOKUP(ROW(H72)-1,'STEPS 2-3- Enter Players-Scores'!$B$2:$H$99,4,FALSE)</f>
        <v>Player O1</v>
      </c>
      <c r="K72" s="64" t="str">
        <f>VLOOKUP(ROW(H72)-1,'STEPS 2-3- Enter Players-Scores'!$B$2:$H$99,2,FALSE)</f>
        <v>Team O</v>
      </c>
    </row>
    <row r="73" spans="6:11" ht="12.75">
      <c r="F73" s="3"/>
      <c r="G73" s="55"/>
      <c r="H73" s="7">
        <f>VLOOKUP(ROW(H73)-1,'STEPS 2-3- Enter Players-Scores'!$B$2:$H$99,6,FALSE)</f>
        <v>0</v>
      </c>
      <c r="I73" s="7">
        <f>VLOOKUP(ROW(H73)-1,'STEPS 2-3- Enter Players-Scores'!$B$2:$H$99,7,FALSE)</f>
      </c>
      <c r="J73" s="2" t="str">
        <f>VLOOKUP(ROW(H73)-1,'STEPS 2-3- Enter Players-Scores'!$B$2:$H$99,4,FALSE)</f>
        <v>Player O2</v>
      </c>
      <c r="K73" s="64" t="str">
        <f>VLOOKUP(ROW(H73)-1,'STEPS 2-3- Enter Players-Scores'!$B$2:$H$99,2,FALSE)</f>
        <v>Team O</v>
      </c>
    </row>
    <row r="74" spans="6:11" ht="12.75">
      <c r="F74" s="3"/>
      <c r="G74" s="55"/>
      <c r="H74" s="7">
        <f>VLOOKUP(ROW(H74)-1,'STEPS 2-3- Enter Players-Scores'!$B$2:$H$99,6,FALSE)</f>
        <v>0</v>
      </c>
      <c r="I74" s="7">
        <f>VLOOKUP(ROW(H74)-1,'STEPS 2-3- Enter Players-Scores'!$B$2:$H$99,7,FALSE)</f>
      </c>
      <c r="J74" s="2" t="str">
        <f>VLOOKUP(ROW(H74)-1,'STEPS 2-3- Enter Players-Scores'!$B$2:$H$99,4,FALSE)</f>
        <v>Player O3</v>
      </c>
      <c r="K74" s="64" t="str">
        <f>VLOOKUP(ROW(H74)-1,'STEPS 2-3- Enter Players-Scores'!$B$2:$H$99,2,FALSE)</f>
        <v>Team O</v>
      </c>
    </row>
    <row r="75" spans="6:11" ht="12.75">
      <c r="F75" s="3"/>
      <c r="G75" s="55"/>
      <c r="H75" s="7">
        <f>VLOOKUP(ROW(H75)-1,'STEPS 2-3- Enter Players-Scores'!$B$2:$H$99,6,FALSE)</f>
        <v>0</v>
      </c>
      <c r="I75" s="7">
        <f>VLOOKUP(ROW(H75)-1,'STEPS 2-3- Enter Players-Scores'!$B$2:$H$99,7,FALSE)</f>
      </c>
      <c r="J75" s="2" t="str">
        <f>VLOOKUP(ROW(H75)-1,'STEPS 2-3- Enter Players-Scores'!$B$2:$H$99,4,FALSE)</f>
        <v>Player O4</v>
      </c>
      <c r="K75" s="64" t="str">
        <f>VLOOKUP(ROW(H75)-1,'STEPS 2-3- Enter Players-Scores'!$B$2:$H$99,2,FALSE)</f>
        <v>Team O</v>
      </c>
    </row>
    <row r="76" spans="6:11" ht="12.75">
      <c r="F76" s="3"/>
      <c r="G76" s="55"/>
      <c r="H76" s="7">
        <f>VLOOKUP(ROW(H76)-1,'STEPS 2-3- Enter Players-Scores'!$B$2:$H$99,6,FALSE)</f>
        <v>0</v>
      </c>
      <c r="I76" s="7">
        <f>VLOOKUP(ROW(H76)-1,'STEPS 2-3- Enter Players-Scores'!$B$2:$H$99,7,FALSE)</f>
      </c>
      <c r="J76" s="2" t="str">
        <f>VLOOKUP(ROW(H76)-1,'STEPS 2-3- Enter Players-Scores'!$B$2:$H$99,4,FALSE)</f>
        <v>Player O5</v>
      </c>
      <c r="K76" s="64" t="str">
        <f>VLOOKUP(ROW(H76)-1,'STEPS 2-3- Enter Players-Scores'!$B$2:$H$99,2,FALSE)</f>
        <v>Team O</v>
      </c>
    </row>
    <row r="77" spans="6:11" ht="12.75">
      <c r="F77" s="3"/>
      <c r="G77" s="55"/>
      <c r="H77" s="7">
        <f>VLOOKUP(ROW(H77)-1,'STEPS 2-3- Enter Players-Scores'!$B$2:$H$99,6,FALSE)</f>
        <v>0</v>
      </c>
      <c r="I77" s="7">
        <f>VLOOKUP(ROW(H77)-1,'STEPS 2-3- Enter Players-Scores'!$B$2:$H$99,7,FALSE)</f>
      </c>
      <c r="J77" s="2" t="str">
        <f>VLOOKUP(ROW(H77)-1,'STEPS 2-3- Enter Players-Scores'!$B$2:$H$99,4,FALSE)</f>
        <v>Player P1</v>
      </c>
      <c r="K77" s="64" t="str">
        <f>VLOOKUP(ROW(H77)-1,'STEPS 2-3- Enter Players-Scores'!$B$2:$H$99,2,FALSE)</f>
        <v>Team P</v>
      </c>
    </row>
    <row r="78" spans="6:11" ht="12.75">
      <c r="F78" s="3"/>
      <c r="G78" s="55"/>
      <c r="H78" s="7">
        <f>VLOOKUP(ROW(H78)-1,'STEPS 2-3- Enter Players-Scores'!$B$2:$H$99,6,FALSE)</f>
        <v>0</v>
      </c>
      <c r="I78" s="7">
        <f>VLOOKUP(ROW(H78)-1,'STEPS 2-3- Enter Players-Scores'!$B$2:$H$99,7,FALSE)</f>
      </c>
      <c r="J78" s="2" t="str">
        <f>VLOOKUP(ROW(H78)-1,'STEPS 2-3- Enter Players-Scores'!$B$2:$H$99,4,FALSE)</f>
        <v>Player P2</v>
      </c>
      <c r="K78" s="64" t="str">
        <f>VLOOKUP(ROW(H78)-1,'STEPS 2-3- Enter Players-Scores'!$B$2:$H$99,2,FALSE)</f>
        <v>Team P</v>
      </c>
    </row>
    <row r="79" spans="6:11" ht="12.75">
      <c r="F79" s="3"/>
      <c r="G79" s="55"/>
      <c r="H79" s="7">
        <f>VLOOKUP(ROW(H79)-1,'STEPS 2-3- Enter Players-Scores'!$B$2:$H$99,6,FALSE)</f>
        <v>0</v>
      </c>
      <c r="I79" s="7">
        <f>VLOOKUP(ROW(H79)-1,'STEPS 2-3- Enter Players-Scores'!$B$2:$H$99,7,FALSE)</f>
      </c>
      <c r="J79" s="2" t="str">
        <f>VLOOKUP(ROW(H79)-1,'STEPS 2-3- Enter Players-Scores'!$B$2:$H$99,4,FALSE)</f>
        <v>Player P3</v>
      </c>
      <c r="K79" s="64" t="str">
        <f>VLOOKUP(ROW(H79)-1,'STEPS 2-3- Enter Players-Scores'!$B$2:$H$99,2,FALSE)</f>
        <v>Team P</v>
      </c>
    </row>
    <row r="80" spans="6:11" ht="12.75">
      <c r="F80" s="3"/>
      <c r="G80" s="55"/>
      <c r="H80" s="7">
        <f>VLOOKUP(ROW(H80)-1,'STEPS 2-3- Enter Players-Scores'!$B$2:$H$99,6,FALSE)</f>
        <v>0</v>
      </c>
      <c r="I80" s="7">
        <f>VLOOKUP(ROW(H80)-1,'STEPS 2-3- Enter Players-Scores'!$B$2:$H$99,7,FALSE)</f>
      </c>
      <c r="J80" s="2" t="str">
        <f>VLOOKUP(ROW(H80)-1,'STEPS 2-3- Enter Players-Scores'!$B$2:$H$99,4,FALSE)</f>
        <v>Player P4</v>
      </c>
      <c r="K80" s="64" t="str">
        <f>VLOOKUP(ROW(H80)-1,'STEPS 2-3- Enter Players-Scores'!$B$2:$H$99,2,FALSE)</f>
        <v>Team P</v>
      </c>
    </row>
    <row r="81" spans="6:11" ht="12.75">
      <c r="F81" s="3"/>
      <c r="G81" s="55"/>
      <c r="H81" s="7">
        <f>VLOOKUP(ROW(H81)-1,'STEPS 2-3- Enter Players-Scores'!$B$2:$H$99,6,FALSE)</f>
        <v>0</v>
      </c>
      <c r="I81" s="7">
        <f>VLOOKUP(ROW(H81)-1,'STEPS 2-3- Enter Players-Scores'!$B$2:$H$99,7,FALSE)</f>
      </c>
      <c r="J81" s="2" t="str">
        <f>VLOOKUP(ROW(H81)-1,'STEPS 2-3- Enter Players-Scores'!$B$2:$H$99,4,FALSE)</f>
        <v>Player P5</v>
      </c>
      <c r="K81" s="64" t="str">
        <f>VLOOKUP(ROW(H81)-1,'STEPS 2-3- Enter Players-Scores'!$B$2:$H$99,2,FALSE)</f>
        <v>Team P</v>
      </c>
    </row>
  </sheetData>
  <sheetProtection sheet="1"/>
  <mergeCells count="2">
    <mergeCell ref="M2:O10"/>
    <mergeCell ref="A19:D24"/>
  </mergeCells>
  <conditionalFormatting sqref="K1:K65536">
    <cfRule type="cellIs" priority="3" dxfId="1" operator="equal" stopIfTrue="1">
      <formula>VLOOKUP(1,$A$2:$B$20,2,0)</formula>
    </cfRule>
    <cfRule type="cellIs" priority="4" dxfId="1" operator="equal" stopIfTrue="1">
      <formula>VLOOKUP(2,$A$2:$B$20,2,0)</formula>
    </cfRule>
    <cfRule type="cellIs" priority="5" dxfId="1" operator="equal" stopIfTrue="1">
      <formula>VLOOKUP(3,$A$2:$B$20,2,0)</formula>
    </cfRule>
  </conditionalFormatting>
  <conditionalFormatting sqref="C2:D17">
    <cfRule type="duplicateValues" priority="1" dxfId="0" stopIfTrue="1">
      <formula>AND(COUNTIF($C$2:$D$17,C2)&gt;1,NOT(ISBLANK(C2)))</formula>
    </cfRule>
  </conditionalFormatting>
  <printOptions/>
  <pageMargins left="0.45" right="0.4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L28" sqref="L28"/>
    </sheetView>
  </sheetViews>
  <sheetFormatPr defaultColWidth="9.140625" defaultRowHeight="12" customHeight="1"/>
  <cols>
    <col min="1" max="1" width="5.140625" style="7" customWidth="1"/>
    <col min="2" max="2" width="30.421875" style="2" customWidth="1"/>
    <col min="3" max="3" width="4.00390625" style="7" customWidth="1"/>
    <col min="4" max="4" width="6.7109375" style="7" customWidth="1"/>
    <col min="5" max="5" width="4.00390625" style="2" customWidth="1"/>
    <col min="6" max="6" width="5.140625" style="7" customWidth="1"/>
    <col min="7" max="7" width="30.421875" style="2" customWidth="1"/>
    <col min="8" max="8" width="4.00390625" style="7" customWidth="1"/>
    <col min="9" max="9" width="6.7109375" style="7" customWidth="1"/>
    <col min="10" max="16384" width="9.140625" style="2" customWidth="1"/>
  </cols>
  <sheetData>
    <row r="1" spans="1:9" ht="15" customHeight="1">
      <c r="A1" s="122" t="str">
        <f>'STEP 1-Before the Tournament'!C2&amp;" "&amp;'STEP 1-Before the Tournament'!C3&amp;" Golf Regional: "&amp;"Division "&amp;'STEP 1-Before the Tournament'!C4&amp;", "&amp;"Regional "&amp;'STEP 1-Before the Tournament'!C5</f>
        <v>2020 Girls Golf Regional: Division x, Regional x</v>
      </c>
      <c r="B1" s="123"/>
      <c r="C1" s="123"/>
      <c r="D1" s="123"/>
      <c r="E1" s="123"/>
      <c r="F1" s="123"/>
      <c r="G1" s="123"/>
      <c r="H1" s="123"/>
      <c r="I1" s="124"/>
    </row>
    <row r="2" spans="1:9" ht="15" customHeight="1">
      <c r="A2" s="125" t="str">
        <f>'STEP 1-Before the Tournament'!C6&amp;" - "&amp;'STEP 1-Before the Tournament'!C7&amp;", MI"</f>
        <v>x - x, MI</v>
      </c>
      <c r="B2" s="126"/>
      <c r="C2" s="126"/>
      <c r="D2" s="126"/>
      <c r="E2" s="126"/>
      <c r="F2" s="126"/>
      <c r="G2" s="126"/>
      <c r="H2" s="126"/>
      <c r="I2" s="127"/>
    </row>
    <row r="3" spans="1:9" ht="15" customHeight="1" thickBot="1">
      <c r="A3" s="128" t="str">
        <f>'STEP 1-Before the Tournament'!C8</f>
        <v>10/x/2020</v>
      </c>
      <c r="B3" s="129"/>
      <c r="C3" s="129"/>
      <c r="D3" s="129"/>
      <c r="E3" s="129"/>
      <c r="F3" s="129"/>
      <c r="G3" s="129"/>
      <c r="H3" s="129"/>
      <c r="I3" s="130"/>
    </row>
    <row r="4" spans="1:9" s="39" customFormat="1" ht="11.25" customHeight="1">
      <c r="A4" s="37"/>
      <c r="B4" s="38"/>
      <c r="C4" s="37"/>
      <c r="D4" s="37"/>
      <c r="F4" s="37"/>
      <c r="G4" s="38"/>
      <c r="H4" s="37"/>
      <c r="I4" s="37"/>
    </row>
    <row r="5" spans="1:9" s="39" customFormat="1" ht="11.25" customHeight="1">
      <c r="A5" s="131" t="s">
        <v>7</v>
      </c>
      <c r="B5" s="131"/>
      <c r="C5" s="131"/>
      <c r="D5" s="131"/>
      <c r="F5" s="131" t="s">
        <v>8</v>
      </c>
      <c r="G5" s="131"/>
      <c r="H5" s="131"/>
      <c r="I5" s="131"/>
    </row>
    <row r="6" spans="1:9" s="39" customFormat="1" ht="11.25" customHeight="1">
      <c r="A6" s="40">
        <v>1</v>
      </c>
      <c r="B6" s="39" t="e">
        <f>VLOOKUP(A6,'STEPS 4-5 - Denote Qualifiers'!A:C,2,0)</f>
        <v>#N/A</v>
      </c>
      <c r="C6" s="40"/>
      <c r="D6" s="40" t="e">
        <f>VLOOKUP(A6,'STEPS 4-5 - Denote Qualifiers'!A:C,3,0)</f>
        <v>#N/A</v>
      </c>
      <c r="F6" s="40">
        <v>1</v>
      </c>
      <c r="G6" s="39" t="e">
        <f>VLOOKUP(F6,'STEPS 4-5 - Denote Qualifiers'!G:K,4,0)&amp;", "&amp;VLOOKUP(F6,'STEPS 4-5 - Denote Qualifiers'!G:K,5,0)</f>
        <v>#N/A</v>
      </c>
      <c r="H6" s="40"/>
      <c r="I6" s="40" t="e">
        <f>VLOOKUP(F6,'STEPS 4-5 - Denote Qualifiers'!G:K,2,0)</f>
        <v>#N/A</v>
      </c>
    </row>
    <row r="7" spans="1:9" s="39" customFormat="1" ht="11.25" customHeight="1">
      <c r="A7" s="40">
        <v>2</v>
      </c>
      <c r="B7" s="39" t="e">
        <f>VLOOKUP(A7,'STEPS 4-5 - Denote Qualifiers'!A:C,2,0)</f>
        <v>#N/A</v>
      </c>
      <c r="C7" s="40"/>
      <c r="D7" s="40" t="e">
        <f>VLOOKUP(A7,'STEPS 4-5 - Denote Qualifiers'!A:C,3,0)</f>
        <v>#N/A</v>
      </c>
      <c r="F7" s="40">
        <v>2</v>
      </c>
      <c r="G7" s="39" t="e">
        <f>VLOOKUP(F7,'STEPS 4-5 - Denote Qualifiers'!G:K,4,0)&amp;", "&amp;VLOOKUP(F7,'STEPS 4-5 - Denote Qualifiers'!G:K,5,0)</f>
        <v>#N/A</v>
      </c>
      <c r="H7" s="40"/>
      <c r="I7" s="40" t="e">
        <f>VLOOKUP(F7,'STEPS 4-5 - Denote Qualifiers'!G:K,2,0)</f>
        <v>#N/A</v>
      </c>
    </row>
    <row r="8" spans="1:9" s="39" customFormat="1" ht="11.25" customHeight="1">
      <c r="A8" s="40">
        <v>3</v>
      </c>
      <c r="B8" s="39" t="e">
        <f>VLOOKUP(A8,'STEPS 4-5 - Denote Qualifiers'!A:C,2,0)</f>
        <v>#N/A</v>
      </c>
      <c r="C8" s="40"/>
      <c r="D8" s="40" t="e">
        <f>VLOOKUP(A8,'STEPS 4-5 - Denote Qualifiers'!A:C,3,0)</f>
        <v>#N/A</v>
      </c>
      <c r="F8" s="40">
        <v>3</v>
      </c>
      <c r="G8" s="39" t="e">
        <f>VLOOKUP(F8,'STEPS 4-5 - Denote Qualifiers'!G:K,4,0)&amp;", "&amp;VLOOKUP(F8,'STEPS 4-5 - Denote Qualifiers'!G:K,5,0)</f>
        <v>#N/A</v>
      </c>
      <c r="H8" s="40"/>
      <c r="I8" s="40" t="e">
        <f>VLOOKUP(F8,'STEPS 4-5 - Denote Qualifiers'!G:K,2,0)</f>
        <v>#N/A</v>
      </c>
    </row>
    <row r="9" spans="1:9" s="39" customFormat="1" ht="11.25" customHeight="1" thickBot="1">
      <c r="A9" s="41"/>
      <c r="B9" s="42"/>
      <c r="C9" s="41"/>
      <c r="D9" s="41"/>
      <c r="E9" s="42"/>
      <c r="F9" s="41"/>
      <c r="G9" s="42"/>
      <c r="H9" s="41"/>
      <c r="I9" s="41"/>
    </row>
    <row r="10" spans="1:9" s="39" customFormat="1" ht="11.25" customHeight="1">
      <c r="A10" s="40"/>
      <c r="C10" s="40"/>
      <c r="D10" s="40"/>
      <c r="F10" s="40"/>
      <c r="H10" s="40"/>
      <c r="I10" s="40"/>
    </row>
    <row r="11" spans="1:9" s="45" customFormat="1" ht="11.25" customHeight="1">
      <c r="A11" s="43">
        <f>VLOOKUP(B11,'STEPS 4-5 - Denote Qualifiers'!B:D,3,0)</f>
      </c>
      <c r="B11" s="44" t="str">
        <f>'STEPS 2-3- Enter Players-Scores'!C2</f>
        <v>Team A</v>
      </c>
      <c r="C11" s="43"/>
      <c r="D11" s="43" t="str">
        <f>IF(COUNT(D12:D16)&gt;3,SMALL(D12:D16,1)+SMALL(D12:D16,2)+SMALL(D12:D16,3)+SMALL(D12:D16,4)," ")</f>
        <v> </v>
      </c>
      <c r="F11" s="43">
        <f>VLOOKUP(G11,'STEPS 4-5 - Denote Qualifiers'!B:D,3,0)</f>
      </c>
      <c r="G11" s="44" t="str">
        <f>'STEPS 2-3- Enter Players-Scores'!C7</f>
        <v>Team B</v>
      </c>
      <c r="H11" s="43"/>
      <c r="I11" s="43" t="str">
        <f>IF(COUNT(I12:I16)&gt;3,SMALL(I12:I16,1)+SMALL(I12:I16,2)+SMALL(I12:I16,3)+SMALL(I12:I16,4)," ")</f>
        <v> </v>
      </c>
    </row>
    <row r="12" spans="1:9" s="45" customFormat="1" ht="11.25" customHeight="1">
      <c r="A12" s="46">
        <f>'STEPS 2-3- Enter Players-Scores'!H2</f>
      </c>
      <c r="B12" s="45" t="str">
        <f>IF('STEPS 2-3- Enter Players-Scores'!E2="","",'STEPS 2-3- Enter Players-Scores'!E2)</f>
        <v>Player A1</v>
      </c>
      <c r="C12" s="46" t="str">
        <f>IF('STEPS 2-3- Enter Players-Scores'!F2="","",'STEPS 2-3- Enter Players-Scores'!F2)</f>
        <v> </v>
      </c>
      <c r="D12" s="46">
        <f>IF('STEPS 2-3- Enter Players-Scores'!G2="","",'STEPS 2-3- Enter Players-Scores'!G2)</f>
      </c>
      <c r="F12" s="46">
        <f>'STEPS 2-3- Enter Players-Scores'!H7</f>
      </c>
      <c r="G12" s="45" t="str">
        <f>IF('STEPS 2-3- Enter Players-Scores'!E7="","",'STEPS 2-3- Enter Players-Scores'!E7)</f>
        <v>Player B1</v>
      </c>
      <c r="H12" s="46" t="str">
        <f>IF('STEPS 2-3- Enter Players-Scores'!F7="","",'STEPS 2-3- Enter Players-Scores'!F7)</f>
        <v> </v>
      </c>
      <c r="I12" s="46">
        <f>IF('STEPS 2-3- Enter Players-Scores'!G7="","",'STEPS 2-3- Enter Players-Scores'!G7)</f>
      </c>
    </row>
    <row r="13" spans="1:9" s="45" customFormat="1" ht="11.25" customHeight="1">
      <c r="A13" s="46">
        <f>'STEPS 2-3- Enter Players-Scores'!H3</f>
      </c>
      <c r="B13" s="45" t="str">
        <f>IF('STEPS 2-3- Enter Players-Scores'!E3="","",'STEPS 2-3- Enter Players-Scores'!E3)</f>
        <v>Player A2</v>
      </c>
      <c r="C13" s="46" t="str">
        <f>IF('STEPS 2-3- Enter Players-Scores'!F3="","",'STEPS 2-3- Enter Players-Scores'!F3)</f>
        <v> </v>
      </c>
      <c r="D13" s="46">
        <f>IF('STEPS 2-3- Enter Players-Scores'!G3="","",'STEPS 2-3- Enter Players-Scores'!G3)</f>
      </c>
      <c r="F13" s="46">
        <f>'STEPS 2-3- Enter Players-Scores'!H8</f>
      </c>
      <c r="G13" s="45" t="str">
        <f>IF('STEPS 2-3- Enter Players-Scores'!E8="","",'STEPS 2-3- Enter Players-Scores'!E8)</f>
        <v>Player B2</v>
      </c>
      <c r="H13" s="46" t="str">
        <f>IF('STEPS 2-3- Enter Players-Scores'!F8="","",'STEPS 2-3- Enter Players-Scores'!F8)</f>
        <v> </v>
      </c>
      <c r="I13" s="46">
        <f>IF('STEPS 2-3- Enter Players-Scores'!G8="","",'STEPS 2-3- Enter Players-Scores'!G8)</f>
      </c>
    </row>
    <row r="14" spans="1:9" s="45" customFormat="1" ht="11.25" customHeight="1">
      <c r="A14" s="46">
        <f>'STEPS 2-3- Enter Players-Scores'!H4</f>
      </c>
      <c r="B14" s="45" t="str">
        <f>IF('STEPS 2-3- Enter Players-Scores'!E4="","",'STEPS 2-3- Enter Players-Scores'!E4)</f>
        <v>Player A3</v>
      </c>
      <c r="C14" s="46" t="str">
        <f>IF('STEPS 2-3- Enter Players-Scores'!F4="","",'STEPS 2-3- Enter Players-Scores'!F4)</f>
        <v> </v>
      </c>
      <c r="D14" s="46">
        <f>IF('STEPS 2-3- Enter Players-Scores'!G4="","",'STEPS 2-3- Enter Players-Scores'!G4)</f>
      </c>
      <c r="F14" s="46">
        <f>'STEPS 2-3- Enter Players-Scores'!H9</f>
      </c>
      <c r="G14" s="45" t="str">
        <f>IF('STEPS 2-3- Enter Players-Scores'!E9="","",'STEPS 2-3- Enter Players-Scores'!E9)</f>
        <v>Player B3</v>
      </c>
      <c r="H14" s="46" t="str">
        <f>IF('STEPS 2-3- Enter Players-Scores'!F9="","",'STEPS 2-3- Enter Players-Scores'!F9)</f>
        <v> </v>
      </c>
      <c r="I14" s="46">
        <f>IF('STEPS 2-3- Enter Players-Scores'!G9="","",'STEPS 2-3- Enter Players-Scores'!G9)</f>
      </c>
    </row>
    <row r="15" spans="1:9" s="45" customFormat="1" ht="11.25" customHeight="1">
      <c r="A15" s="46">
        <f>'STEPS 2-3- Enter Players-Scores'!H5</f>
      </c>
      <c r="B15" s="45" t="str">
        <f>IF('STEPS 2-3- Enter Players-Scores'!E5="","",'STEPS 2-3- Enter Players-Scores'!E5)</f>
        <v>Player A4</v>
      </c>
      <c r="C15" s="46" t="str">
        <f>IF('STEPS 2-3- Enter Players-Scores'!F5="","",'STEPS 2-3- Enter Players-Scores'!F5)</f>
        <v> </v>
      </c>
      <c r="D15" s="46">
        <f>IF('STEPS 2-3- Enter Players-Scores'!G5="","",'STEPS 2-3- Enter Players-Scores'!G5)</f>
      </c>
      <c r="F15" s="46">
        <f>'STEPS 2-3- Enter Players-Scores'!H10</f>
      </c>
      <c r="G15" s="45" t="str">
        <f>IF('STEPS 2-3- Enter Players-Scores'!E10="","",'STEPS 2-3- Enter Players-Scores'!E10)</f>
        <v>Player B4</v>
      </c>
      <c r="H15" s="46" t="str">
        <f>IF('STEPS 2-3- Enter Players-Scores'!F10="","",'STEPS 2-3- Enter Players-Scores'!F10)</f>
        <v> </v>
      </c>
      <c r="I15" s="46">
        <f>IF('STEPS 2-3- Enter Players-Scores'!G10="","",'STEPS 2-3- Enter Players-Scores'!G10)</f>
      </c>
    </row>
    <row r="16" spans="1:9" s="45" customFormat="1" ht="11.25" customHeight="1">
      <c r="A16" s="46">
        <f>'STEPS 2-3- Enter Players-Scores'!H6</f>
      </c>
      <c r="B16" s="45" t="str">
        <f>IF('STEPS 2-3- Enter Players-Scores'!E6="","",'STEPS 2-3- Enter Players-Scores'!E6)</f>
        <v>Player A5</v>
      </c>
      <c r="C16" s="46" t="str">
        <f>IF('STEPS 2-3- Enter Players-Scores'!F6="","",'STEPS 2-3- Enter Players-Scores'!F6)</f>
        <v> </v>
      </c>
      <c r="D16" s="46">
        <f>IF('STEPS 2-3- Enter Players-Scores'!G6="","",'STEPS 2-3- Enter Players-Scores'!G6)</f>
      </c>
      <c r="F16" s="46">
        <f>'STEPS 2-3- Enter Players-Scores'!H11</f>
      </c>
      <c r="G16" s="45" t="str">
        <f>IF('STEPS 2-3- Enter Players-Scores'!E11="","",'STEPS 2-3- Enter Players-Scores'!E11)</f>
        <v>Player B5</v>
      </c>
      <c r="H16" s="46" t="str">
        <f>IF('STEPS 2-3- Enter Players-Scores'!F11="","",'STEPS 2-3- Enter Players-Scores'!F11)</f>
        <v> </v>
      </c>
      <c r="I16" s="46">
        <f>IF('STEPS 2-3- Enter Players-Scores'!G11="","",'STEPS 2-3- Enter Players-Scores'!G11)</f>
      </c>
    </row>
    <row r="17" spans="1:9" s="45" customFormat="1" ht="11.25" customHeight="1">
      <c r="A17" s="46"/>
      <c r="C17" s="46"/>
      <c r="D17" s="46"/>
      <c r="F17" s="46"/>
      <c r="H17" s="46"/>
      <c r="I17" s="46"/>
    </row>
    <row r="18" spans="1:9" s="45" customFormat="1" ht="11.25" customHeight="1">
      <c r="A18" s="43">
        <f>VLOOKUP(B18,'STEPS 4-5 - Denote Qualifiers'!B:D,3,0)</f>
      </c>
      <c r="B18" s="44" t="str">
        <f>'STEPS 2-3- Enter Players-Scores'!C12</f>
        <v>Team C</v>
      </c>
      <c r="C18" s="43"/>
      <c r="D18" s="43" t="str">
        <f>IF(COUNT(D19:D23)&gt;3,SMALL(D19:D23,1)+SMALL(D19:D23,2)+SMALL(D19:D23,3)+SMALL(D19:D23,4)," ")</f>
        <v> </v>
      </c>
      <c r="F18" s="43">
        <f>VLOOKUP(G18,'STEPS 4-5 - Denote Qualifiers'!B:D,3,0)</f>
      </c>
      <c r="G18" s="44" t="str">
        <f>'STEPS 2-3- Enter Players-Scores'!C17</f>
        <v>Team D</v>
      </c>
      <c r="H18" s="43"/>
      <c r="I18" s="43" t="str">
        <f>IF(COUNT(I19:I23)&gt;3,SMALL(I19:I23,1)+SMALL(I19:I23,2)+SMALL(I19:I23,3)+SMALL(I19:I23,4)," ")</f>
        <v> </v>
      </c>
    </row>
    <row r="19" spans="1:9" s="45" customFormat="1" ht="11.25" customHeight="1">
      <c r="A19" s="46">
        <f>'STEPS 2-3- Enter Players-Scores'!H12</f>
      </c>
      <c r="B19" s="45" t="str">
        <f>IF('STEPS 2-3- Enter Players-Scores'!E12="","",'STEPS 2-3- Enter Players-Scores'!E12)</f>
        <v>Player C1</v>
      </c>
      <c r="C19" s="46" t="str">
        <f>IF('STEPS 2-3- Enter Players-Scores'!F12="","",'STEPS 2-3- Enter Players-Scores'!F12)</f>
        <v> </v>
      </c>
      <c r="D19" s="46">
        <f>IF('STEPS 2-3- Enter Players-Scores'!G12="","",'STEPS 2-3- Enter Players-Scores'!G12)</f>
      </c>
      <c r="F19" s="46">
        <f>'STEPS 2-3- Enter Players-Scores'!H17</f>
      </c>
      <c r="G19" s="45" t="str">
        <f>IF('STEPS 2-3- Enter Players-Scores'!E17="","",'STEPS 2-3- Enter Players-Scores'!E17)</f>
        <v>Player D1</v>
      </c>
      <c r="H19" s="46" t="str">
        <f>IF('STEPS 2-3- Enter Players-Scores'!F17="","",'STEPS 2-3- Enter Players-Scores'!F17)</f>
        <v> </v>
      </c>
      <c r="I19" s="46">
        <f>IF('STEPS 2-3- Enter Players-Scores'!G17="","",'STEPS 2-3- Enter Players-Scores'!G17)</f>
      </c>
    </row>
    <row r="20" spans="1:9" s="45" customFormat="1" ht="11.25" customHeight="1">
      <c r="A20" s="46">
        <f>'STEPS 2-3- Enter Players-Scores'!H13</f>
      </c>
      <c r="B20" s="45" t="str">
        <f>IF('STEPS 2-3- Enter Players-Scores'!E13="","",'STEPS 2-3- Enter Players-Scores'!E13)</f>
        <v>Player C2</v>
      </c>
      <c r="C20" s="46" t="str">
        <f>IF('STEPS 2-3- Enter Players-Scores'!F13="","",'STEPS 2-3- Enter Players-Scores'!F13)</f>
        <v> </v>
      </c>
      <c r="D20" s="46">
        <f>IF('STEPS 2-3- Enter Players-Scores'!G13="","",'STEPS 2-3- Enter Players-Scores'!G13)</f>
      </c>
      <c r="F20" s="46">
        <f>'STEPS 2-3- Enter Players-Scores'!H18</f>
      </c>
      <c r="G20" s="45" t="str">
        <f>IF('STEPS 2-3- Enter Players-Scores'!E18="","",'STEPS 2-3- Enter Players-Scores'!E18)</f>
        <v>Player D2</v>
      </c>
      <c r="H20" s="46" t="str">
        <f>IF('STEPS 2-3- Enter Players-Scores'!F18="","",'STEPS 2-3- Enter Players-Scores'!F18)</f>
        <v> </v>
      </c>
      <c r="I20" s="46">
        <f>IF('STEPS 2-3- Enter Players-Scores'!G18="","",'STEPS 2-3- Enter Players-Scores'!G18)</f>
      </c>
    </row>
    <row r="21" spans="1:9" s="45" customFormat="1" ht="11.25" customHeight="1">
      <c r="A21" s="46">
        <f>'STEPS 2-3- Enter Players-Scores'!H14</f>
      </c>
      <c r="B21" s="45" t="str">
        <f>IF('STEPS 2-3- Enter Players-Scores'!E14="","",'STEPS 2-3- Enter Players-Scores'!E14)</f>
        <v>Player C3</v>
      </c>
      <c r="C21" s="46" t="str">
        <f>IF('STEPS 2-3- Enter Players-Scores'!F14="","",'STEPS 2-3- Enter Players-Scores'!F14)</f>
        <v> </v>
      </c>
      <c r="D21" s="46">
        <f>IF('STEPS 2-3- Enter Players-Scores'!G14="","",'STEPS 2-3- Enter Players-Scores'!G14)</f>
      </c>
      <c r="F21" s="46">
        <f>'STEPS 2-3- Enter Players-Scores'!H19</f>
      </c>
      <c r="G21" s="45" t="str">
        <f>IF('STEPS 2-3- Enter Players-Scores'!E19="","",'STEPS 2-3- Enter Players-Scores'!E19)</f>
        <v>Player D3</v>
      </c>
      <c r="H21" s="46" t="str">
        <f>IF('STEPS 2-3- Enter Players-Scores'!F19="","",'STEPS 2-3- Enter Players-Scores'!F19)</f>
        <v> </v>
      </c>
      <c r="I21" s="46">
        <f>IF('STEPS 2-3- Enter Players-Scores'!G19="","",'STEPS 2-3- Enter Players-Scores'!G19)</f>
      </c>
    </row>
    <row r="22" spans="1:9" s="45" customFormat="1" ht="11.25" customHeight="1">
      <c r="A22" s="46">
        <f>'STEPS 2-3- Enter Players-Scores'!H15</f>
      </c>
      <c r="B22" s="45" t="str">
        <f>IF('STEPS 2-3- Enter Players-Scores'!E15="","",'STEPS 2-3- Enter Players-Scores'!E15)</f>
        <v>Player C4</v>
      </c>
      <c r="C22" s="46" t="str">
        <f>IF('STEPS 2-3- Enter Players-Scores'!F15="","",'STEPS 2-3- Enter Players-Scores'!F15)</f>
        <v> </v>
      </c>
      <c r="D22" s="46">
        <f>IF('STEPS 2-3- Enter Players-Scores'!G15="","",'STEPS 2-3- Enter Players-Scores'!G15)</f>
      </c>
      <c r="F22" s="46">
        <f>'STEPS 2-3- Enter Players-Scores'!H20</f>
      </c>
      <c r="G22" s="45" t="str">
        <f>IF('STEPS 2-3- Enter Players-Scores'!E20="","",'STEPS 2-3- Enter Players-Scores'!E20)</f>
        <v>Player D4</v>
      </c>
      <c r="H22" s="46" t="str">
        <f>IF('STEPS 2-3- Enter Players-Scores'!F20="","",'STEPS 2-3- Enter Players-Scores'!F20)</f>
        <v> </v>
      </c>
      <c r="I22" s="46">
        <f>IF('STEPS 2-3- Enter Players-Scores'!G20="","",'STEPS 2-3- Enter Players-Scores'!G20)</f>
      </c>
    </row>
    <row r="23" spans="1:9" s="45" customFormat="1" ht="11.25" customHeight="1">
      <c r="A23" s="46">
        <f>'STEPS 2-3- Enter Players-Scores'!H16</f>
      </c>
      <c r="B23" s="45" t="str">
        <f>IF('STEPS 2-3- Enter Players-Scores'!E16="","",'STEPS 2-3- Enter Players-Scores'!E16)</f>
        <v>Player C5</v>
      </c>
      <c r="C23" s="46" t="str">
        <f>IF('STEPS 2-3- Enter Players-Scores'!F16="","",'STEPS 2-3- Enter Players-Scores'!F16)</f>
        <v> </v>
      </c>
      <c r="D23" s="46">
        <f>IF('STEPS 2-3- Enter Players-Scores'!G16="","",'STEPS 2-3- Enter Players-Scores'!G16)</f>
      </c>
      <c r="F23" s="46">
        <f>'STEPS 2-3- Enter Players-Scores'!H21</f>
      </c>
      <c r="G23" s="45" t="str">
        <f>IF('STEPS 2-3- Enter Players-Scores'!E21="","",'STEPS 2-3- Enter Players-Scores'!E21)</f>
        <v>Player D5</v>
      </c>
      <c r="H23" s="46" t="str">
        <f>IF('STEPS 2-3- Enter Players-Scores'!F21="","",'STEPS 2-3- Enter Players-Scores'!F21)</f>
        <v> </v>
      </c>
      <c r="I23" s="46">
        <f>IF('STEPS 2-3- Enter Players-Scores'!G21="","",'STEPS 2-3- Enter Players-Scores'!G21)</f>
      </c>
    </row>
    <row r="24" spans="1:9" s="45" customFormat="1" ht="11.25" customHeight="1">
      <c r="A24" s="46"/>
      <c r="C24" s="46"/>
      <c r="D24" s="46"/>
      <c r="F24" s="46"/>
      <c r="H24" s="46"/>
      <c r="I24" s="46"/>
    </row>
    <row r="25" spans="1:9" s="45" customFormat="1" ht="11.25" customHeight="1">
      <c r="A25" s="43">
        <f>VLOOKUP(B25,'STEPS 4-5 - Denote Qualifiers'!B:D,3,0)</f>
      </c>
      <c r="B25" s="44" t="str">
        <f>'STEPS 2-3- Enter Players-Scores'!C22</f>
        <v>Team E</v>
      </c>
      <c r="C25" s="43"/>
      <c r="D25" s="43" t="str">
        <f>IF(COUNT(D26:D30)&gt;3,SMALL(D26:D30,1)+SMALL(D26:D30,2)+SMALL(D26:D30,3)+SMALL(D26:D30,4)," ")</f>
        <v> </v>
      </c>
      <c r="F25" s="43">
        <f>VLOOKUP(G25,'STEPS 4-5 - Denote Qualifiers'!B:D,3,0)</f>
      </c>
      <c r="G25" s="44" t="str">
        <f>'STEPS 2-3- Enter Players-Scores'!C27</f>
        <v>Team F</v>
      </c>
      <c r="H25" s="43"/>
      <c r="I25" s="43" t="str">
        <f>IF(COUNT(I26:I30)&gt;3,SMALL(I26:I30,1)+SMALL(I26:I30,2)+SMALL(I26:I30,3)+SMALL(I26:I30,4)," ")</f>
        <v> </v>
      </c>
    </row>
    <row r="26" spans="1:9" s="45" customFormat="1" ht="11.25" customHeight="1">
      <c r="A26" s="46">
        <f>'STEPS 2-3- Enter Players-Scores'!H22</f>
      </c>
      <c r="B26" s="45" t="str">
        <f>IF('STEPS 2-3- Enter Players-Scores'!E22="","",'STEPS 2-3- Enter Players-Scores'!E22)</f>
        <v>Player E1</v>
      </c>
      <c r="C26" s="45" t="str">
        <f>IF('STEPS 2-3- Enter Players-Scores'!F22="","",'STEPS 2-3- Enter Players-Scores'!F22)</f>
        <v> </v>
      </c>
      <c r="D26" s="46">
        <f>IF('STEPS 2-3- Enter Players-Scores'!G22="","",'STEPS 2-3- Enter Players-Scores'!G22)</f>
      </c>
      <c r="F26" s="46">
        <f>'STEPS 2-3- Enter Players-Scores'!H27</f>
      </c>
      <c r="G26" s="45" t="str">
        <f>IF('STEPS 2-3- Enter Players-Scores'!E27="","",'STEPS 2-3- Enter Players-Scores'!E27)</f>
        <v>Player F1</v>
      </c>
      <c r="H26" s="45" t="str">
        <f>IF('STEPS 2-3- Enter Players-Scores'!F27="","",'STEPS 2-3- Enter Players-Scores'!F27)</f>
        <v> </v>
      </c>
      <c r="I26" s="46">
        <f>IF('STEPS 2-3- Enter Players-Scores'!G27="","",'STEPS 2-3- Enter Players-Scores'!G27)</f>
      </c>
    </row>
    <row r="27" spans="1:9" s="45" customFormat="1" ht="11.25" customHeight="1">
      <c r="A27" s="46">
        <f>'STEPS 2-3- Enter Players-Scores'!H23</f>
      </c>
      <c r="B27" s="45" t="str">
        <f>IF('STEPS 2-3- Enter Players-Scores'!E23="","",'STEPS 2-3- Enter Players-Scores'!E23)</f>
        <v>Player E2</v>
      </c>
      <c r="C27" s="45" t="str">
        <f>IF('STEPS 2-3- Enter Players-Scores'!F23="","",'STEPS 2-3- Enter Players-Scores'!F23)</f>
        <v> </v>
      </c>
      <c r="D27" s="46">
        <f>IF('STEPS 2-3- Enter Players-Scores'!G23="","",'STEPS 2-3- Enter Players-Scores'!G23)</f>
      </c>
      <c r="F27" s="46">
        <f>'STEPS 2-3- Enter Players-Scores'!H28</f>
      </c>
      <c r="G27" s="45" t="str">
        <f>IF('STEPS 2-3- Enter Players-Scores'!E28="","",'STEPS 2-3- Enter Players-Scores'!E28)</f>
        <v>Player F2</v>
      </c>
      <c r="H27" s="45" t="str">
        <f>IF('STEPS 2-3- Enter Players-Scores'!F28="","",'STEPS 2-3- Enter Players-Scores'!F28)</f>
        <v> </v>
      </c>
      <c r="I27" s="46">
        <f>IF('STEPS 2-3- Enter Players-Scores'!G28="","",'STEPS 2-3- Enter Players-Scores'!G28)</f>
      </c>
    </row>
    <row r="28" spans="1:9" s="45" customFormat="1" ht="11.25" customHeight="1">
      <c r="A28" s="46">
        <f>'STEPS 2-3- Enter Players-Scores'!H24</f>
      </c>
      <c r="B28" s="45" t="str">
        <f>IF('STEPS 2-3- Enter Players-Scores'!E24="","",'STEPS 2-3- Enter Players-Scores'!E24)</f>
        <v>Player E3</v>
      </c>
      <c r="C28" s="45" t="str">
        <f>IF('STEPS 2-3- Enter Players-Scores'!F24="","",'STEPS 2-3- Enter Players-Scores'!F24)</f>
        <v> </v>
      </c>
      <c r="D28" s="46">
        <f>IF('STEPS 2-3- Enter Players-Scores'!G24="","",'STEPS 2-3- Enter Players-Scores'!G24)</f>
      </c>
      <c r="F28" s="46">
        <f>'STEPS 2-3- Enter Players-Scores'!H29</f>
      </c>
      <c r="G28" s="45" t="str">
        <f>IF('STEPS 2-3- Enter Players-Scores'!E29="","",'STEPS 2-3- Enter Players-Scores'!E29)</f>
        <v>Player F3</v>
      </c>
      <c r="H28" s="45" t="str">
        <f>IF('STEPS 2-3- Enter Players-Scores'!F29="","",'STEPS 2-3- Enter Players-Scores'!F29)</f>
        <v> </v>
      </c>
      <c r="I28" s="46">
        <f>IF('STEPS 2-3- Enter Players-Scores'!G29="","",'STEPS 2-3- Enter Players-Scores'!G29)</f>
      </c>
    </row>
    <row r="29" spans="1:9" s="45" customFormat="1" ht="11.25" customHeight="1">
      <c r="A29" s="46">
        <f>'STEPS 2-3- Enter Players-Scores'!H25</f>
      </c>
      <c r="B29" s="45" t="str">
        <f>IF('STEPS 2-3- Enter Players-Scores'!E25="","",'STEPS 2-3- Enter Players-Scores'!E25)</f>
        <v>Player E4</v>
      </c>
      <c r="C29" s="45" t="str">
        <f>IF('STEPS 2-3- Enter Players-Scores'!F25="","",'STEPS 2-3- Enter Players-Scores'!F25)</f>
        <v> </v>
      </c>
      <c r="D29" s="46">
        <f>IF('STEPS 2-3- Enter Players-Scores'!G25="","",'STEPS 2-3- Enter Players-Scores'!G25)</f>
      </c>
      <c r="F29" s="46">
        <f>'STEPS 2-3- Enter Players-Scores'!H30</f>
      </c>
      <c r="G29" s="45" t="str">
        <f>IF('STEPS 2-3- Enter Players-Scores'!E30="","",'STEPS 2-3- Enter Players-Scores'!E30)</f>
        <v>Player F4</v>
      </c>
      <c r="H29" s="45" t="str">
        <f>IF('STEPS 2-3- Enter Players-Scores'!F30="","",'STEPS 2-3- Enter Players-Scores'!F30)</f>
        <v> </v>
      </c>
      <c r="I29" s="46">
        <f>IF('STEPS 2-3- Enter Players-Scores'!G30="","",'STEPS 2-3- Enter Players-Scores'!G30)</f>
      </c>
    </row>
    <row r="30" spans="1:9" s="45" customFormat="1" ht="11.25" customHeight="1">
      <c r="A30" s="46">
        <f>'STEPS 2-3- Enter Players-Scores'!H26</f>
      </c>
      <c r="B30" s="45" t="str">
        <f>IF('STEPS 2-3- Enter Players-Scores'!E26="","",'STEPS 2-3- Enter Players-Scores'!E26)</f>
        <v>Player E5</v>
      </c>
      <c r="C30" s="45" t="str">
        <f>IF('STEPS 2-3- Enter Players-Scores'!F26="","",'STEPS 2-3- Enter Players-Scores'!F26)</f>
        <v> </v>
      </c>
      <c r="D30" s="46">
        <f>IF('STEPS 2-3- Enter Players-Scores'!G26="","",'STEPS 2-3- Enter Players-Scores'!G26)</f>
      </c>
      <c r="F30" s="46">
        <f>'STEPS 2-3- Enter Players-Scores'!H31</f>
      </c>
      <c r="G30" s="45" t="str">
        <f>IF('STEPS 2-3- Enter Players-Scores'!E31="","",'STEPS 2-3- Enter Players-Scores'!E31)</f>
        <v>Player F5</v>
      </c>
      <c r="H30" s="45" t="str">
        <f>IF('STEPS 2-3- Enter Players-Scores'!F31="","",'STEPS 2-3- Enter Players-Scores'!F31)</f>
        <v> </v>
      </c>
      <c r="I30" s="46">
        <f>IF('STEPS 2-3- Enter Players-Scores'!G31="","",'STEPS 2-3- Enter Players-Scores'!G31)</f>
      </c>
    </row>
    <row r="31" spans="1:9" s="45" customFormat="1" ht="11.25" customHeight="1">
      <c r="A31" s="46"/>
      <c r="D31" s="46"/>
      <c r="F31" s="46"/>
      <c r="H31" s="46"/>
      <c r="I31" s="46"/>
    </row>
    <row r="32" spans="1:9" s="45" customFormat="1" ht="11.25" customHeight="1">
      <c r="A32" s="43">
        <f>VLOOKUP(B32,'STEPS 4-5 - Denote Qualifiers'!B:D,3,0)</f>
      </c>
      <c r="B32" s="44" t="str">
        <f>'STEPS 2-3- Enter Players-Scores'!C32</f>
        <v>Team G</v>
      </c>
      <c r="C32" s="43"/>
      <c r="D32" s="43" t="str">
        <f>IF(COUNT(D33:D37)&gt;3,SMALL(D33:D37,1)+SMALL(D33:D37,2)+SMALL(D33:D37,3)+SMALL(D33:D37,4)," ")</f>
        <v> </v>
      </c>
      <c r="F32" s="43">
        <f>VLOOKUP(G32,'STEPS 4-5 - Denote Qualifiers'!B:D,3,0)</f>
      </c>
      <c r="G32" s="44" t="str">
        <f>'STEPS 2-3- Enter Players-Scores'!C37</f>
        <v>Team H</v>
      </c>
      <c r="H32" s="43"/>
      <c r="I32" s="43" t="str">
        <f>IF(COUNT(I33:I37)&gt;3,SMALL(I33:I37,1)+SMALL(I33:I37,2)+SMALL(I33:I37,3)+SMALL(I33:I37,4)," ")</f>
        <v> </v>
      </c>
    </row>
    <row r="33" spans="1:9" s="45" customFormat="1" ht="11.25" customHeight="1">
      <c r="A33" s="46">
        <f>'STEPS 2-3- Enter Players-Scores'!H32</f>
      </c>
      <c r="B33" s="45" t="str">
        <f>IF('STEPS 2-3- Enter Players-Scores'!E32="","",'STEPS 2-3- Enter Players-Scores'!E32)</f>
        <v>Player G1</v>
      </c>
      <c r="C33" s="45" t="str">
        <f>IF('STEPS 2-3- Enter Players-Scores'!F32="","",'STEPS 2-3- Enter Players-Scores'!F32)</f>
        <v> </v>
      </c>
      <c r="D33" s="46">
        <f>IF('STEPS 2-3- Enter Players-Scores'!G32="","",'STEPS 2-3- Enter Players-Scores'!G32)</f>
      </c>
      <c r="F33" s="46">
        <f>'STEPS 2-3- Enter Players-Scores'!H37</f>
      </c>
      <c r="G33" s="45" t="str">
        <f>IF('STEPS 2-3- Enter Players-Scores'!E37="","",'STEPS 2-3- Enter Players-Scores'!E37)</f>
        <v>Player H1</v>
      </c>
      <c r="H33" s="45" t="str">
        <f>IF('STEPS 2-3- Enter Players-Scores'!F37="","",'STEPS 2-3- Enter Players-Scores'!F37)</f>
        <v> </v>
      </c>
      <c r="I33" s="46">
        <f>IF('STEPS 2-3- Enter Players-Scores'!G37="","",'STEPS 2-3- Enter Players-Scores'!G37)</f>
      </c>
    </row>
    <row r="34" spans="1:9" s="45" customFormat="1" ht="11.25" customHeight="1">
      <c r="A34" s="46">
        <f>'STEPS 2-3- Enter Players-Scores'!H33</f>
      </c>
      <c r="B34" s="45" t="str">
        <f>IF('STEPS 2-3- Enter Players-Scores'!E33="","",'STEPS 2-3- Enter Players-Scores'!E33)</f>
        <v>Player G2</v>
      </c>
      <c r="C34" s="45" t="str">
        <f>IF('STEPS 2-3- Enter Players-Scores'!F33="","",'STEPS 2-3- Enter Players-Scores'!F33)</f>
        <v> </v>
      </c>
      <c r="D34" s="46">
        <f>IF('STEPS 2-3- Enter Players-Scores'!G33="","",'STEPS 2-3- Enter Players-Scores'!G33)</f>
      </c>
      <c r="F34" s="46">
        <f>'STEPS 2-3- Enter Players-Scores'!H38</f>
      </c>
      <c r="G34" s="45" t="str">
        <f>IF('STEPS 2-3- Enter Players-Scores'!E38="","",'STEPS 2-3- Enter Players-Scores'!E38)</f>
        <v>Player H2</v>
      </c>
      <c r="H34" s="45" t="str">
        <f>IF('STEPS 2-3- Enter Players-Scores'!F38="","",'STEPS 2-3- Enter Players-Scores'!F38)</f>
        <v> </v>
      </c>
      <c r="I34" s="46">
        <f>IF('STEPS 2-3- Enter Players-Scores'!G38="","",'STEPS 2-3- Enter Players-Scores'!G38)</f>
      </c>
    </row>
    <row r="35" spans="1:9" s="45" customFormat="1" ht="11.25" customHeight="1">
      <c r="A35" s="46">
        <f>'STEPS 2-3- Enter Players-Scores'!H34</f>
      </c>
      <c r="B35" s="45" t="str">
        <f>IF('STEPS 2-3- Enter Players-Scores'!E34="","",'STEPS 2-3- Enter Players-Scores'!E34)</f>
        <v>Player G3</v>
      </c>
      <c r="C35" s="45" t="str">
        <f>IF('STEPS 2-3- Enter Players-Scores'!F34="","",'STEPS 2-3- Enter Players-Scores'!F34)</f>
        <v> </v>
      </c>
      <c r="D35" s="46">
        <f>IF('STEPS 2-3- Enter Players-Scores'!G34="","",'STEPS 2-3- Enter Players-Scores'!G34)</f>
      </c>
      <c r="F35" s="46">
        <f>'STEPS 2-3- Enter Players-Scores'!H39</f>
      </c>
      <c r="G35" s="45" t="str">
        <f>IF('STEPS 2-3- Enter Players-Scores'!E39="","",'STEPS 2-3- Enter Players-Scores'!E39)</f>
        <v>Player H3</v>
      </c>
      <c r="H35" s="45" t="str">
        <f>IF('STEPS 2-3- Enter Players-Scores'!F39="","",'STEPS 2-3- Enter Players-Scores'!F39)</f>
        <v> </v>
      </c>
      <c r="I35" s="46">
        <f>IF('STEPS 2-3- Enter Players-Scores'!G39="","",'STEPS 2-3- Enter Players-Scores'!G39)</f>
      </c>
    </row>
    <row r="36" spans="1:9" s="45" customFormat="1" ht="11.25" customHeight="1">
      <c r="A36" s="46">
        <f>'STEPS 2-3- Enter Players-Scores'!H35</f>
      </c>
      <c r="B36" s="45" t="str">
        <f>IF('STEPS 2-3- Enter Players-Scores'!E35="","",'STEPS 2-3- Enter Players-Scores'!E35)</f>
        <v>Player G4</v>
      </c>
      <c r="C36" s="45" t="str">
        <f>IF('STEPS 2-3- Enter Players-Scores'!F35="","",'STEPS 2-3- Enter Players-Scores'!F35)</f>
        <v> </v>
      </c>
      <c r="D36" s="46">
        <f>IF('STEPS 2-3- Enter Players-Scores'!G35="","",'STEPS 2-3- Enter Players-Scores'!G35)</f>
      </c>
      <c r="F36" s="46">
        <f>'STEPS 2-3- Enter Players-Scores'!H40</f>
      </c>
      <c r="G36" s="45" t="str">
        <f>IF('STEPS 2-3- Enter Players-Scores'!E40="","",'STEPS 2-3- Enter Players-Scores'!E40)</f>
        <v>Player H4</v>
      </c>
      <c r="H36" s="45" t="str">
        <f>IF('STEPS 2-3- Enter Players-Scores'!F40="","",'STEPS 2-3- Enter Players-Scores'!F40)</f>
        <v> </v>
      </c>
      <c r="I36" s="46">
        <f>IF('STEPS 2-3- Enter Players-Scores'!G40="","",'STEPS 2-3- Enter Players-Scores'!G40)</f>
      </c>
    </row>
    <row r="37" spans="1:9" s="45" customFormat="1" ht="11.25" customHeight="1">
      <c r="A37" s="46">
        <f>'STEPS 2-3- Enter Players-Scores'!H36</f>
      </c>
      <c r="B37" s="45" t="str">
        <f>IF('STEPS 2-3- Enter Players-Scores'!E36="","",'STEPS 2-3- Enter Players-Scores'!E36)</f>
        <v>Player G5</v>
      </c>
      <c r="C37" s="45" t="str">
        <f>IF('STEPS 2-3- Enter Players-Scores'!F36="","",'STEPS 2-3- Enter Players-Scores'!F36)</f>
        <v> </v>
      </c>
      <c r="D37" s="46">
        <f>IF('STEPS 2-3- Enter Players-Scores'!G36="","",'STEPS 2-3- Enter Players-Scores'!G36)</f>
      </c>
      <c r="F37" s="46">
        <f>'STEPS 2-3- Enter Players-Scores'!H41</f>
      </c>
      <c r="G37" s="45" t="str">
        <f>IF('STEPS 2-3- Enter Players-Scores'!E41="","",'STEPS 2-3- Enter Players-Scores'!E41)</f>
        <v>Player H5</v>
      </c>
      <c r="H37" s="45" t="str">
        <f>IF('STEPS 2-3- Enter Players-Scores'!F41="","",'STEPS 2-3- Enter Players-Scores'!F41)</f>
        <v> </v>
      </c>
      <c r="I37" s="46">
        <f>IF('STEPS 2-3- Enter Players-Scores'!G41="","",'STEPS 2-3- Enter Players-Scores'!G41)</f>
      </c>
    </row>
    <row r="38" spans="1:9" s="45" customFormat="1" ht="11.25" customHeight="1">
      <c r="A38" s="46"/>
      <c r="C38" s="46"/>
      <c r="D38" s="46"/>
      <c r="F38" s="46"/>
      <c r="H38" s="46"/>
      <c r="I38" s="46"/>
    </row>
    <row r="39" spans="1:9" s="45" customFormat="1" ht="11.25" customHeight="1">
      <c r="A39" s="43">
        <f>VLOOKUP(B39,'STEPS 4-5 - Denote Qualifiers'!B:D,3,0)</f>
      </c>
      <c r="B39" s="44" t="str">
        <f>'STEPS 2-3- Enter Players-Scores'!C42</f>
        <v>Team I</v>
      </c>
      <c r="C39" s="43"/>
      <c r="D39" s="43" t="str">
        <f>IF(COUNT(D40:D44)&gt;3,SMALL(D40:D44,1)+SMALL(D40:D44,2)+SMALL(D40:D44,3)+SMALL(D40:D44,4)," ")</f>
        <v> </v>
      </c>
      <c r="F39" s="43">
        <f>VLOOKUP(G39,'STEPS 4-5 - Denote Qualifiers'!B:D,3,0)</f>
      </c>
      <c r="G39" s="44" t="str">
        <f>'STEPS 2-3- Enter Players-Scores'!C47</f>
        <v>Team J</v>
      </c>
      <c r="H39" s="43"/>
      <c r="I39" s="43" t="str">
        <f>IF(COUNT(I40:I44)&gt;3,SMALL(I40:I44,1)+SMALL(I40:I44,2)+SMALL(I40:I44,3)+SMALL(I40:I44,4)," ")</f>
        <v> </v>
      </c>
    </row>
    <row r="40" spans="1:9" s="45" customFormat="1" ht="11.25" customHeight="1">
      <c r="A40" s="46">
        <f>'STEPS 2-3- Enter Players-Scores'!H42</f>
      </c>
      <c r="B40" s="45" t="str">
        <f>IF('STEPS 2-3- Enter Players-Scores'!E42="","",'STEPS 2-3- Enter Players-Scores'!E42)</f>
        <v>Player I1</v>
      </c>
      <c r="C40" s="45" t="str">
        <f>IF('STEPS 2-3- Enter Players-Scores'!F42="","",'STEPS 2-3- Enter Players-Scores'!F42)</f>
        <v> </v>
      </c>
      <c r="D40" s="46">
        <f>IF('STEPS 2-3- Enter Players-Scores'!G42="","",'STEPS 2-3- Enter Players-Scores'!G42)</f>
      </c>
      <c r="F40" s="46">
        <f>'STEPS 2-3- Enter Players-Scores'!H47</f>
      </c>
      <c r="G40" s="45" t="str">
        <f>IF('STEPS 2-3- Enter Players-Scores'!E47="","",'STEPS 2-3- Enter Players-Scores'!E47)</f>
        <v>Player J1</v>
      </c>
      <c r="H40" s="45" t="str">
        <f>IF('STEPS 2-3- Enter Players-Scores'!F47="","",'STEPS 2-3- Enter Players-Scores'!F47)</f>
        <v> </v>
      </c>
      <c r="I40" s="46">
        <f>IF('STEPS 2-3- Enter Players-Scores'!G47="","",'STEPS 2-3- Enter Players-Scores'!G47)</f>
      </c>
    </row>
    <row r="41" spans="1:9" s="45" customFormat="1" ht="11.25" customHeight="1">
      <c r="A41" s="46">
        <f>'STEPS 2-3- Enter Players-Scores'!H43</f>
      </c>
      <c r="B41" s="45" t="str">
        <f>IF('STEPS 2-3- Enter Players-Scores'!E43="","",'STEPS 2-3- Enter Players-Scores'!E43)</f>
        <v>Player I2</v>
      </c>
      <c r="C41" s="45" t="str">
        <f>IF('STEPS 2-3- Enter Players-Scores'!F43="","",'STEPS 2-3- Enter Players-Scores'!F43)</f>
        <v> </v>
      </c>
      <c r="D41" s="46">
        <f>IF('STEPS 2-3- Enter Players-Scores'!G43="","",'STEPS 2-3- Enter Players-Scores'!G43)</f>
      </c>
      <c r="F41" s="46">
        <f>'STEPS 2-3- Enter Players-Scores'!H48</f>
      </c>
      <c r="G41" s="45" t="str">
        <f>IF('STEPS 2-3- Enter Players-Scores'!E48="","",'STEPS 2-3- Enter Players-Scores'!E48)</f>
        <v>Player J2</v>
      </c>
      <c r="H41" s="45" t="str">
        <f>IF('STEPS 2-3- Enter Players-Scores'!F48="","",'STEPS 2-3- Enter Players-Scores'!F48)</f>
        <v> </v>
      </c>
      <c r="I41" s="46">
        <f>IF('STEPS 2-3- Enter Players-Scores'!G48="","",'STEPS 2-3- Enter Players-Scores'!G48)</f>
      </c>
    </row>
    <row r="42" spans="1:9" s="45" customFormat="1" ht="11.25" customHeight="1">
      <c r="A42" s="46">
        <f>'STEPS 2-3- Enter Players-Scores'!H44</f>
      </c>
      <c r="B42" s="45" t="str">
        <f>IF('STEPS 2-3- Enter Players-Scores'!E44="","",'STEPS 2-3- Enter Players-Scores'!E44)</f>
        <v>Player I3</v>
      </c>
      <c r="C42" s="45" t="str">
        <f>IF('STEPS 2-3- Enter Players-Scores'!F44="","",'STEPS 2-3- Enter Players-Scores'!F44)</f>
        <v> </v>
      </c>
      <c r="D42" s="46">
        <f>IF('STEPS 2-3- Enter Players-Scores'!G44="","",'STEPS 2-3- Enter Players-Scores'!G44)</f>
      </c>
      <c r="F42" s="46">
        <f>'STEPS 2-3- Enter Players-Scores'!H49</f>
      </c>
      <c r="G42" s="45" t="str">
        <f>IF('STEPS 2-3- Enter Players-Scores'!E49="","",'STEPS 2-3- Enter Players-Scores'!E49)</f>
        <v>Player J3</v>
      </c>
      <c r="H42" s="45" t="str">
        <f>IF('STEPS 2-3- Enter Players-Scores'!F49="","",'STEPS 2-3- Enter Players-Scores'!F49)</f>
        <v> </v>
      </c>
      <c r="I42" s="46">
        <f>IF('STEPS 2-3- Enter Players-Scores'!G49="","",'STEPS 2-3- Enter Players-Scores'!G49)</f>
      </c>
    </row>
    <row r="43" spans="1:9" s="45" customFormat="1" ht="11.25" customHeight="1">
      <c r="A43" s="46">
        <f>'STEPS 2-3- Enter Players-Scores'!H45</f>
      </c>
      <c r="B43" s="45" t="str">
        <f>IF('STEPS 2-3- Enter Players-Scores'!E45="","",'STEPS 2-3- Enter Players-Scores'!E45)</f>
        <v>Player I4</v>
      </c>
      <c r="C43" s="45" t="str">
        <f>IF('STEPS 2-3- Enter Players-Scores'!F45="","",'STEPS 2-3- Enter Players-Scores'!F45)</f>
        <v> </v>
      </c>
      <c r="D43" s="46">
        <f>IF('STEPS 2-3- Enter Players-Scores'!G45="","",'STEPS 2-3- Enter Players-Scores'!G45)</f>
      </c>
      <c r="F43" s="46">
        <f>'STEPS 2-3- Enter Players-Scores'!H50</f>
      </c>
      <c r="G43" s="45" t="str">
        <f>IF('STEPS 2-3- Enter Players-Scores'!E50="","",'STEPS 2-3- Enter Players-Scores'!E50)</f>
        <v>Player J4</v>
      </c>
      <c r="H43" s="45" t="str">
        <f>IF('STEPS 2-3- Enter Players-Scores'!F50="","",'STEPS 2-3- Enter Players-Scores'!F50)</f>
        <v> </v>
      </c>
      <c r="I43" s="46">
        <f>IF('STEPS 2-3- Enter Players-Scores'!G50="","",'STEPS 2-3- Enter Players-Scores'!G50)</f>
      </c>
    </row>
    <row r="44" spans="1:9" s="45" customFormat="1" ht="11.25" customHeight="1">
      <c r="A44" s="46">
        <f>'STEPS 2-3- Enter Players-Scores'!H46</f>
      </c>
      <c r="B44" s="45" t="str">
        <f>IF('STEPS 2-3- Enter Players-Scores'!E46="","",'STEPS 2-3- Enter Players-Scores'!E46)</f>
        <v>Player I5</v>
      </c>
      <c r="C44" s="45" t="str">
        <f>IF('STEPS 2-3- Enter Players-Scores'!F46="","",'STEPS 2-3- Enter Players-Scores'!F46)</f>
        <v> </v>
      </c>
      <c r="D44" s="46">
        <f>IF('STEPS 2-3- Enter Players-Scores'!G46="","",'STEPS 2-3- Enter Players-Scores'!G46)</f>
      </c>
      <c r="F44" s="46">
        <f>'STEPS 2-3- Enter Players-Scores'!H51</f>
      </c>
      <c r="G44" s="45" t="str">
        <f>IF('STEPS 2-3- Enter Players-Scores'!E51="","",'STEPS 2-3- Enter Players-Scores'!E51)</f>
        <v>Player J5</v>
      </c>
      <c r="H44" s="45" t="str">
        <f>IF('STEPS 2-3- Enter Players-Scores'!F51="","",'STEPS 2-3- Enter Players-Scores'!F51)</f>
        <v> </v>
      </c>
      <c r="I44" s="46">
        <f>IF('STEPS 2-3- Enter Players-Scores'!G51="","",'STEPS 2-3- Enter Players-Scores'!G51)</f>
      </c>
    </row>
    <row r="45" spans="1:9" s="45" customFormat="1" ht="11.25" customHeight="1">
      <c r="A45" s="46"/>
      <c r="C45" s="46"/>
      <c r="D45" s="46"/>
      <c r="F45" s="46"/>
      <c r="H45" s="46"/>
      <c r="I45" s="46"/>
    </row>
    <row r="46" spans="1:9" s="45" customFormat="1" ht="11.25" customHeight="1">
      <c r="A46" s="43">
        <f>VLOOKUP(B46,'STEPS 4-5 - Denote Qualifiers'!B:D,3,0)</f>
      </c>
      <c r="B46" s="44" t="str">
        <f>'STEPS 2-3- Enter Players-Scores'!C52</f>
        <v>Team K</v>
      </c>
      <c r="C46" s="43"/>
      <c r="D46" s="43" t="str">
        <f>IF(COUNT(D47:D51)&gt;3,SMALL(D47:D51,1)+SMALL(D47:D51,2)+SMALL(D47:D51,3)+SMALL(D47:D51,4)," ")</f>
        <v> </v>
      </c>
      <c r="F46" s="43">
        <f>VLOOKUP(G46,'STEPS 4-5 - Denote Qualifiers'!B:D,3,0)</f>
      </c>
      <c r="G46" s="44" t="str">
        <f>'STEPS 2-3- Enter Players-Scores'!C57</f>
        <v>Team L</v>
      </c>
      <c r="H46" s="43"/>
      <c r="I46" s="43" t="str">
        <f>IF(COUNT(I47:I51)&gt;3,SMALL(I47:I51,1)+SMALL(I47:I51,2)+SMALL(I47:I51,3)+SMALL(I47:I51,4)," ")</f>
        <v> </v>
      </c>
    </row>
    <row r="47" spans="1:9" s="45" customFormat="1" ht="11.25" customHeight="1">
      <c r="A47" s="46">
        <f>'STEPS 2-3- Enter Players-Scores'!H52</f>
      </c>
      <c r="B47" s="45" t="str">
        <f>IF('STEPS 2-3- Enter Players-Scores'!E52="","",'STEPS 2-3- Enter Players-Scores'!E52)</f>
        <v>Player K1</v>
      </c>
      <c r="C47" s="45" t="str">
        <f>IF('STEPS 2-3- Enter Players-Scores'!F52="","",'STEPS 2-3- Enter Players-Scores'!F52)</f>
        <v> </v>
      </c>
      <c r="D47" s="46">
        <f>IF('STEPS 2-3- Enter Players-Scores'!G52="","",'STEPS 2-3- Enter Players-Scores'!G52)</f>
      </c>
      <c r="F47" s="46">
        <f>'STEPS 2-3- Enter Players-Scores'!H57</f>
      </c>
      <c r="G47" s="45" t="str">
        <f>IF('STEPS 2-3- Enter Players-Scores'!E57="","",'STEPS 2-3- Enter Players-Scores'!E57)</f>
        <v>Player L1</v>
      </c>
      <c r="H47" s="45" t="str">
        <f>IF('STEPS 2-3- Enter Players-Scores'!F57="","",'STEPS 2-3- Enter Players-Scores'!F57)</f>
        <v> </v>
      </c>
      <c r="I47" s="46">
        <f>IF('STEPS 2-3- Enter Players-Scores'!G57="","",'STEPS 2-3- Enter Players-Scores'!G57)</f>
      </c>
    </row>
    <row r="48" spans="1:9" s="45" customFormat="1" ht="11.25" customHeight="1">
      <c r="A48" s="46">
        <f>'STEPS 2-3- Enter Players-Scores'!H53</f>
      </c>
      <c r="B48" s="45" t="str">
        <f>IF('STEPS 2-3- Enter Players-Scores'!E53="","",'STEPS 2-3- Enter Players-Scores'!E53)</f>
        <v>Player K2</v>
      </c>
      <c r="C48" s="45" t="str">
        <f>IF('STEPS 2-3- Enter Players-Scores'!F53="","",'STEPS 2-3- Enter Players-Scores'!F53)</f>
        <v> </v>
      </c>
      <c r="D48" s="46">
        <f>IF('STEPS 2-3- Enter Players-Scores'!G53="","",'STEPS 2-3- Enter Players-Scores'!G53)</f>
      </c>
      <c r="F48" s="46">
        <f>'STEPS 2-3- Enter Players-Scores'!H58</f>
      </c>
      <c r="G48" s="45" t="str">
        <f>IF('STEPS 2-3- Enter Players-Scores'!E58="","",'STEPS 2-3- Enter Players-Scores'!E58)</f>
        <v>Player L2</v>
      </c>
      <c r="H48" s="45" t="str">
        <f>IF('STEPS 2-3- Enter Players-Scores'!F58="","",'STEPS 2-3- Enter Players-Scores'!F58)</f>
        <v> </v>
      </c>
      <c r="I48" s="46">
        <f>IF('STEPS 2-3- Enter Players-Scores'!G58="","",'STEPS 2-3- Enter Players-Scores'!G58)</f>
      </c>
    </row>
    <row r="49" spans="1:9" s="45" customFormat="1" ht="11.25" customHeight="1">
      <c r="A49" s="46">
        <f>'STEPS 2-3- Enter Players-Scores'!H54</f>
      </c>
      <c r="B49" s="45" t="str">
        <f>IF('STEPS 2-3- Enter Players-Scores'!E54="","",'STEPS 2-3- Enter Players-Scores'!E54)</f>
        <v>Player K3</v>
      </c>
      <c r="C49" s="45" t="str">
        <f>IF('STEPS 2-3- Enter Players-Scores'!F54="","",'STEPS 2-3- Enter Players-Scores'!F54)</f>
        <v> </v>
      </c>
      <c r="D49" s="46">
        <f>IF('STEPS 2-3- Enter Players-Scores'!G54="","",'STEPS 2-3- Enter Players-Scores'!G54)</f>
      </c>
      <c r="F49" s="46">
        <f>'STEPS 2-3- Enter Players-Scores'!H59</f>
      </c>
      <c r="G49" s="45" t="str">
        <f>IF('STEPS 2-3- Enter Players-Scores'!E59="","",'STEPS 2-3- Enter Players-Scores'!E59)</f>
        <v>Player L3</v>
      </c>
      <c r="H49" s="45" t="str">
        <f>IF('STEPS 2-3- Enter Players-Scores'!F59="","",'STEPS 2-3- Enter Players-Scores'!F59)</f>
        <v> </v>
      </c>
      <c r="I49" s="46">
        <f>IF('STEPS 2-3- Enter Players-Scores'!G59="","",'STEPS 2-3- Enter Players-Scores'!G59)</f>
      </c>
    </row>
    <row r="50" spans="1:9" s="45" customFormat="1" ht="11.25" customHeight="1">
      <c r="A50" s="46">
        <f>'STEPS 2-3- Enter Players-Scores'!H55</f>
      </c>
      <c r="B50" s="45" t="str">
        <f>IF('STEPS 2-3- Enter Players-Scores'!E55="","",'STEPS 2-3- Enter Players-Scores'!E55)</f>
        <v>Player K4</v>
      </c>
      <c r="C50" s="45" t="str">
        <f>IF('STEPS 2-3- Enter Players-Scores'!F55="","",'STEPS 2-3- Enter Players-Scores'!F55)</f>
        <v> </v>
      </c>
      <c r="D50" s="46">
        <f>IF('STEPS 2-3- Enter Players-Scores'!G55="","",'STEPS 2-3- Enter Players-Scores'!G55)</f>
      </c>
      <c r="F50" s="46">
        <f>'STEPS 2-3- Enter Players-Scores'!H60</f>
      </c>
      <c r="G50" s="45" t="str">
        <f>IF('STEPS 2-3- Enter Players-Scores'!E60="","",'STEPS 2-3- Enter Players-Scores'!E60)</f>
        <v>Player L4</v>
      </c>
      <c r="H50" s="45" t="str">
        <f>IF('STEPS 2-3- Enter Players-Scores'!F60="","",'STEPS 2-3- Enter Players-Scores'!F60)</f>
        <v> </v>
      </c>
      <c r="I50" s="46">
        <f>IF('STEPS 2-3- Enter Players-Scores'!G60="","",'STEPS 2-3- Enter Players-Scores'!G60)</f>
      </c>
    </row>
    <row r="51" spans="1:9" s="45" customFormat="1" ht="11.25" customHeight="1">
      <c r="A51" s="46">
        <f>'STEPS 2-3- Enter Players-Scores'!H56</f>
      </c>
      <c r="B51" s="45" t="str">
        <f>IF('STEPS 2-3- Enter Players-Scores'!E56="","",'STEPS 2-3- Enter Players-Scores'!E56)</f>
        <v>Player K5</v>
      </c>
      <c r="C51" s="45" t="str">
        <f>IF('STEPS 2-3- Enter Players-Scores'!F56="","",'STEPS 2-3- Enter Players-Scores'!F56)</f>
        <v> </v>
      </c>
      <c r="D51" s="46">
        <f>IF('STEPS 2-3- Enter Players-Scores'!G56="","",'STEPS 2-3- Enter Players-Scores'!G56)</f>
      </c>
      <c r="F51" s="46">
        <f>'STEPS 2-3- Enter Players-Scores'!H61</f>
      </c>
      <c r="G51" s="45" t="str">
        <f>IF('STEPS 2-3- Enter Players-Scores'!E61="","",'STEPS 2-3- Enter Players-Scores'!E61)</f>
        <v>Player L5</v>
      </c>
      <c r="H51" s="45" t="str">
        <f>IF('STEPS 2-3- Enter Players-Scores'!F61="","",'STEPS 2-3- Enter Players-Scores'!F61)</f>
        <v> </v>
      </c>
      <c r="I51" s="46">
        <f>IF('STEPS 2-3- Enter Players-Scores'!G61="","",'STEPS 2-3- Enter Players-Scores'!G61)</f>
      </c>
    </row>
    <row r="52" spans="1:9" s="45" customFormat="1" ht="11.25" customHeight="1">
      <c r="A52" s="46"/>
      <c r="C52" s="46"/>
      <c r="D52" s="46"/>
      <c r="F52" s="46"/>
      <c r="H52" s="46"/>
      <c r="I52" s="46"/>
    </row>
    <row r="53" spans="1:9" s="45" customFormat="1" ht="11.25" customHeight="1">
      <c r="A53" s="43">
        <f>VLOOKUP(B53,'STEPS 4-5 - Denote Qualifiers'!B:D,3,0)</f>
      </c>
      <c r="B53" s="44" t="str">
        <f>'STEPS 2-3- Enter Players-Scores'!C62</f>
        <v>Team M</v>
      </c>
      <c r="C53" s="43"/>
      <c r="D53" s="43" t="str">
        <f>IF(COUNT(D54:D58)&gt;3,SMALL(D54:D58,1)+SMALL(D54:D58,2)+SMALL(D54:D58,3)+SMALL(D54:D58,4)," ")</f>
        <v> </v>
      </c>
      <c r="F53" s="43">
        <f>VLOOKUP(G53,'STEPS 4-5 - Denote Qualifiers'!B:D,3,0)</f>
      </c>
      <c r="G53" s="44" t="str">
        <f>'STEPS 2-3- Enter Players-Scores'!C67</f>
        <v>Team N</v>
      </c>
      <c r="H53" s="43"/>
      <c r="I53" s="43" t="str">
        <f>IF(COUNT(I54:I58)&gt;3,SMALL(I54:I58,1)+SMALL(I54:I58,2)+SMALL(I54:I58,3)+SMALL(I54:I58,4)," ")</f>
        <v> </v>
      </c>
    </row>
    <row r="54" spans="1:9" s="45" customFormat="1" ht="11.25" customHeight="1">
      <c r="A54" s="46">
        <f>'STEPS 2-3- Enter Players-Scores'!H62</f>
      </c>
      <c r="B54" s="45" t="str">
        <f>IF('STEPS 2-3- Enter Players-Scores'!E62="","",'STEPS 2-3- Enter Players-Scores'!E62)</f>
        <v>Player M1</v>
      </c>
      <c r="C54" s="45" t="str">
        <f>IF('STEPS 2-3- Enter Players-Scores'!F62="","",'STEPS 2-3- Enter Players-Scores'!F62)</f>
        <v> </v>
      </c>
      <c r="D54" s="46">
        <f>IF('STEPS 2-3- Enter Players-Scores'!G62="","",'STEPS 2-3- Enter Players-Scores'!G62)</f>
      </c>
      <c r="F54" s="46">
        <f>'STEPS 2-3- Enter Players-Scores'!H67</f>
      </c>
      <c r="G54" s="45" t="str">
        <f>IF('STEPS 2-3- Enter Players-Scores'!E67="","",'STEPS 2-3- Enter Players-Scores'!E67)</f>
        <v>Player N1</v>
      </c>
      <c r="H54" s="45" t="str">
        <f>IF('STEPS 2-3- Enter Players-Scores'!F67="","",'STEPS 2-3- Enter Players-Scores'!F67)</f>
        <v> </v>
      </c>
      <c r="I54" s="46">
        <f>IF('STEPS 2-3- Enter Players-Scores'!G67="","",'STEPS 2-3- Enter Players-Scores'!G67)</f>
      </c>
    </row>
    <row r="55" spans="1:9" s="45" customFormat="1" ht="11.25" customHeight="1">
      <c r="A55" s="46">
        <f>'STEPS 2-3- Enter Players-Scores'!H63</f>
      </c>
      <c r="B55" s="45" t="str">
        <f>IF('STEPS 2-3- Enter Players-Scores'!E63="","",'STEPS 2-3- Enter Players-Scores'!E63)</f>
        <v>Player M2</v>
      </c>
      <c r="C55" s="45" t="str">
        <f>IF('STEPS 2-3- Enter Players-Scores'!F63="","",'STEPS 2-3- Enter Players-Scores'!F63)</f>
        <v> </v>
      </c>
      <c r="D55" s="46">
        <f>IF('STEPS 2-3- Enter Players-Scores'!G63="","",'STEPS 2-3- Enter Players-Scores'!G63)</f>
      </c>
      <c r="F55" s="46">
        <f>'STEPS 2-3- Enter Players-Scores'!H68</f>
      </c>
      <c r="G55" s="45" t="str">
        <f>IF('STEPS 2-3- Enter Players-Scores'!E68="","",'STEPS 2-3- Enter Players-Scores'!E68)</f>
        <v>Player N2</v>
      </c>
      <c r="H55" s="45" t="str">
        <f>IF('STEPS 2-3- Enter Players-Scores'!F68="","",'STEPS 2-3- Enter Players-Scores'!F68)</f>
        <v> </v>
      </c>
      <c r="I55" s="46">
        <f>IF('STEPS 2-3- Enter Players-Scores'!G68="","",'STEPS 2-3- Enter Players-Scores'!G68)</f>
      </c>
    </row>
    <row r="56" spans="1:9" s="45" customFormat="1" ht="11.25" customHeight="1">
      <c r="A56" s="46">
        <f>'STEPS 2-3- Enter Players-Scores'!H64</f>
      </c>
      <c r="B56" s="45" t="str">
        <f>IF('STEPS 2-3- Enter Players-Scores'!E64="","",'STEPS 2-3- Enter Players-Scores'!E64)</f>
        <v>Player M3</v>
      </c>
      <c r="C56" s="45" t="str">
        <f>IF('STEPS 2-3- Enter Players-Scores'!F64="","",'STEPS 2-3- Enter Players-Scores'!F64)</f>
        <v> </v>
      </c>
      <c r="D56" s="46">
        <f>IF('STEPS 2-3- Enter Players-Scores'!G64="","",'STEPS 2-3- Enter Players-Scores'!G64)</f>
      </c>
      <c r="F56" s="46">
        <f>'STEPS 2-3- Enter Players-Scores'!H69</f>
      </c>
      <c r="G56" s="45" t="str">
        <f>IF('STEPS 2-3- Enter Players-Scores'!E69="","",'STEPS 2-3- Enter Players-Scores'!E69)</f>
        <v>Player N3</v>
      </c>
      <c r="H56" s="45" t="str">
        <f>IF('STEPS 2-3- Enter Players-Scores'!F69="","",'STEPS 2-3- Enter Players-Scores'!F69)</f>
        <v> </v>
      </c>
      <c r="I56" s="46">
        <f>IF('STEPS 2-3- Enter Players-Scores'!G69="","",'STEPS 2-3- Enter Players-Scores'!G69)</f>
      </c>
    </row>
    <row r="57" spans="1:9" s="45" customFormat="1" ht="11.25" customHeight="1">
      <c r="A57" s="46">
        <f>'STEPS 2-3- Enter Players-Scores'!H65</f>
      </c>
      <c r="B57" s="45" t="str">
        <f>IF('STEPS 2-3- Enter Players-Scores'!E65="","",'STEPS 2-3- Enter Players-Scores'!E65)</f>
        <v>Player M4</v>
      </c>
      <c r="C57" s="45" t="str">
        <f>IF('STEPS 2-3- Enter Players-Scores'!F65="","",'STEPS 2-3- Enter Players-Scores'!F65)</f>
        <v> </v>
      </c>
      <c r="D57" s="46">
        <f>IF('STEPS 2-3- Enter Players-Scores'!G65="","",'STEPS 2-3- Enter Players-Scores'!G65)</f>
      </c>
      <c r="F57" s="46">
        <f>'STEPS 2-3- Enter Players-Scores'!H70</f>
      </c>
      <c r="G57" s="45" t="str">
        <f>IF('STEPS 2-3- Enter Players-Scores'!E70="","",'STEPS 2-3- Enter Players-Scores'!E70)</f>
        <v>Player N4</v>
      </c>
      <c r="H57" s="45" t="str">
        <f>IF('STEPS 2-3- Enter Players-Scores'!F70="","",'STEPS 2-3- Enter Players-Scores'!F70)</f>
        <v> </v>
      </c>
      <c r="I57" s="46">
        <f>IF('STEPS 2-3- Enter Players-Scores'!G70="","",'STEPS 2-3- Enter Players-Scores'!G70)</f>
      </c>
    </row>
    <row r="58" spans="1:9" s="45" customFormat="1" ht="11.25" customHeight="1">
      <c r="A58" s="46">
        <f>'STEPS 2-3- Enter Players-Scores'!H66</f>
      </c>
      <c r="B58" s="45" t="str">
        <f>IF('STEPS 2-3- Enter Players-Scores'!E66="","",'STEPS 2-3- Enter Players-Scores'!E66)</f>
        <v>Player M5</v>
      </c>
      <c r="C58" s="45" t="str">
        <f>IF('STEPS 2-3- Enter Players-Scores'!F66="","",'STEPS 2-3- Enter Players-Scores'!F66)</f>
        <v> </v>
      </c>
      <c r="D58" s="46">
        <f>IF('STEPS 2-3- Enter Players-Scores'!G66="","",'STEPS 2-3- Enter Players-Scores'!G66)</f>
      </c>
      <c r="F58" s="46">
        <f>'STEPS 2-3- Enter Players-Scores'!H71</f>
      </c>
      <c r="G58" s="45" t="str">
        <f>IF('STEPS 2-3- Enter Players-Scores'!E71="","",'STEPS 2-3- Enter Players-Scores'!E71)</f>
        <v>Player N5</v>
      </c>
      <c r="H58" s="45" t="str">
        <f>IF('STEPS 2-3- Enter Players-Scores'!F71="","",'STEPS 2-3- Enter Players-Scores'!F71)</f>
        <v> </v>
      </c>
      <c r="I58" s="46">
        <f>IF('STEPS 2-3- Enter Players-Scores'!G71="","",'STEPS 2-3- Enter Players-Scores'!G71)</f>
      </c>
    </row>
    <row r="59" spans="1:9" s="4" customFormat="1" ht="11.25" customHeight="1">
      <c r="A59" s="10"/>
      <c r="C59" s="10"/>
      <c r="D59" s="10"/>
      <c r="F59" s="10"/>
      <c r="H59" s="10"/>
      <c r="I59" s="10"/>
    </row>
    <row r="60" spans="1:9" ht="11.25" customHeight="1">
      <c r="A60" s="43">
        <f>VLOOKUP(B60,'STEPS 4-5 - Denote Qualifiers'!B:D,3,0)</f>
      </c>
      <c r="B60" s="44" t="str">
        <f>'STEPS 2-3- Enter Players-Scores'!C72</f>
        <v>Team O</v>
      </c>
      <c r="C60" s="43"/>
      <c r="D60" s="43" t="str">
        <f>IF(COUNT(D61:D65)&gt;3,SMALL(D61:D65,1)+SMALL(D61:D65,2)+SMALL(D61:D65,3)+SMALL(D61:D65,4)," ")</f>
        <v> </v>
      </c>
      <c r="E60" s="45"/>
      <c r="F60" s="43">
        <f>VLOOKUP(G60,'STEPS 4-5 - Denote Qualifiers'!B:D,3,0)</f>
      </c>
      <c r="G60" s="44" t="str">
        <f>'STEPS 2-3- Enter Players-Scores'!C77</f>
        <v>Team P</v>
      </c>
      <c r="H60" s="43"/>
      <c r="I60" s="43" t="str">
        <f>IF(COUNT(I61:I65)&gt;3,SMALL(I61:I65,1)+SMALL(I61:I65,2)+SMALL(I61:I65,3)+SMALL(I61:I65,4)," ")</f>
        <v> </v>
      </c>
    </row>
    <row r="61" spans="1:9" ht="11.25" customHeight="1">
      <c r="A61" s="46">
        <f>'STEPS 2-3- Enter Players-Scores'!H72</f>
      </c>
      <c r="B61" s="45" t="str">
        <f>IF('STEPS 2-3- Enter Players-Scores'!E72="","",'STEPS 2-3- Enter Players-Scores'!E72)</f>
        <v>Player O1</v>
      </c>
      <c r="C61" s="45" t="str">
        <f>IF('STEPS 2-3- Enter Players-Scores'!F72="","",'STEPS 2-3- Enter Players-Scores'!F72)</f>
        <v> </v>
      </c>
      <c r="D61" s="46">
        <f>IF('STEPS 2-3- Enter Players-Scores'!G72="","",'STEPS 2-3- Enter Players-Scores'!G72)</f>
      </c>
      <c r="E61" s="45"/>
      <c r="F61" s="46">
        <f>'STEPS 2-3- Enter Players-Scores'!H77</f>
      </c>
      <c r="G61" s="45" t="str">
        <f>IF('STEPS 2-3- Enter Players-Scores'!E77="","",'STEPS 2-3- Enter Players-Scores'!E77)</f>
        <v>Player P1</v>
      </c>
      <c r="H61" s="45" t="str">
        <f>IF('STEPS 2-3- Enter Players-Scores'!F77="","",'STEPS 2-3- Enter Players-Scores'!F77)</f>
        <v> </v>
      </c>
      <c r="I61" s="46">
        <f>IF('STEPS 2-3- Enter Players-Scores'!G77="","",'STEPS 2-3- Enter Players-Scores'!G77)</f>
      </c>
    </row>
    <row r="62" spans="1:9" ht="11.25" customHeight="1">
      <c r="A62" s="46">
        <f>'STEPS 2-3- Enter Players-Scores'!H73</f>
      </c>
      <c r="B62" s="45" t="str">
        <f>IF('STEPS 2-3- Enter Players-Scores'!E73="","",'STEPS 2-3- Enter Players-Scores'!E73)</f>
        <v>Player O2</v>
      </c>
      <c r="C62" s="45" t="str">
        <f>IF('STEPS 2-3- Enter Players-Scores'!F73="","",'STEPS 2-3- Enter Players-Scores'!F73)</f>
        <v> </v>
      </c>
      <c r="D62" s="46">
        <f>IF('STEPS 2-3- Enter Players-Scores'!G73="","",'STEPS 2-3- Enter Players-Scores'!G73)</f>
      </c>
      <c r="E62" s="45"/>
      <c r="F62" s="46">
        <f>'STEPS 2-3- Enter Players-Scores'!H78</f>
      </c>
      <c r="G62" s="45" t="str">
        <f>IF('STEPS 2-3- Enter Players-Scores'!E78="","",'STEPS 2-3- Enter Players-Scores'!E78)</f>
        <v>Player P2</v>
      </c>
      <c r="H62" s="45" t="str">
        <f>IF('STEPS 2-3- Enter Players-Scores'!F78="","",'STEPS 2-3- Enter Players-Scores'!F78)</f>
        <v> </v>
      </c>
      <c r="I62" s="46">
        <f>IF('STEPS 2-3- Enter Players-Scores'!G78="","",'STEPS 2-3- Enter Players-Scores'!G78)</f>
      </c>
    </row>
    <row r="63" spans="1:9" ht="11.25" customHeight="1">
      <c r="A63" s="46">
        <f>'STEPS 2-3- Enter Players-Scores'!H74</f>
      </c>
      <c r="B63" s="45" t="str">
        <f>IF('STEPS 2-3- Enter Players-Scores'!E74="","",'STEPS 2-3- Enter Players-Scores'!E74)</f>
        <v>Player O3</v>
      </c>
      <c r="C63" s="45" t="str">
        <f>IF('STEPS 2-3- Enter Players-Scores'!F74="","",'STEPS 2-3- Enter Players-Scores'!F74)</f>
        <v> </v>
      </c>
      <c r="D63" s="46">
        <f>IF('STEPS 2-3- Enter Players-Scores'!G74="","",'STEPS 2-3- Enter Players-Scores'!G74)</f>
      </c>
      <c r="E63" s="45"/>
      <c r="F63" s="46">
        <f>'STEPS 2-3- Enter Players-Scores'!H79</f>
      </c>
      <c r="G63" s="45" t="str">
        <f>IF('STEPS 2-3- Enter Players-Scores'!E79="","",'STEPS 2-3- Enter Players-Scores'!E79)</f>
        <v>Player P3</v>
      </c>
      <c r="H63" s="45" t="str">
        <f>IF('STEPS 2-3- Enter Players-Scores'!F79="","",'STEPS 2-3- Enter Players-Scores'!F79)</f>
        <v> </v>
      </c>
      <c r="I63" s="46">
        <f>IF('STEPS 2-3- Enter Players-Scores'!G79="","",'STEPS 2-3- Enter Players-Scores'!G79)</f>
      </c>
    </row>
    <row r="64" spans="1:9" ht="11.25" customHeight="1">
      <c r="A64" s="46">
        <f>'STEPS 2-3- Enter Players-Scores'!H75</f>
      </c>
      <c r="B64" s="45" t="str">
        <f>IF('STEPS 2-3- Enter Players-Scores'!E75="","",'STEPS 2-3- Enter Players-Scores'!E75)</f>
        <v>Player O4</v>
      </c>
      <c r="C64" s="45" t="str">
        <f>IF('STEPS 2-3- Enter Players-Scores'!F75="","",'STEPS 2-3- Enter Players-Scores'!F75)</f>
        <v> </v>
      </c>
      <c r="D64" s="46">
        <f>IF('STEPS 2-3- Enter Players-Scores'!G75="","",'STEPS 2-3- Enter Players-Scores'!G75)</f>
      </c>
      <c r="E64" s="45"/>
      <c r="F64" s="46">
        <f>'STEPS 2-3- Enter Players-Scores'!H80</f>
      </c>
      <c r="G64" s="45" t="str">
        <f>IF('STEPS 2-3- Enter Players-Scores'!E80="","",'STEPS 2-3- Enter Players-Scores'!E80)</f>
        <v>Player P4</v>
      </c>
      <c r="H64" s="45" t="str">
        <f>IF('STEPS 2-3- Enter Players-Scores'!F80="","",'STEPS 2-3- Enter Players-Scores'!F80)</f>
        <v> </v>
      </c>
      <c r="I64" s="46">
        <f>IF('STEPS 2-3- Enter Players-Scores'!G80="","",'STEPS 2-3- Enter Players-Scores'!G80)</f>
      </c>
    </row>
    <row r="65" spans="1:9" ht="11.25" customHeight="1">
      <c r="A65" s="46">
        <f>'STEPS 2-3- Enter Players-Scores'!H76</f>
      </c>
      <c r="B65" s="45" t="str">
        <f>IF('STEPS 2-3- Enter Players-Scores'!E76="","",'STEPS 2-3- Enter Players-Scores'!E76)</f>
        <v>Player O5</v>
      </c>
      <c r="C65" s="45" t="str">
        <f>IF('STEPS 2-3- Enter Players-Scores'!F76="","",'STEPS 2-3- Enter Players-Scores'!F76)</f>
        <v> </v>
      </c>
      <c r="D65" s="46">
        <f>IF('STEPS 2-3- Enter Players-Scores'!G76="","",'STEPS 2-3- Enter Players-Scores'!G76)</f>
      </c>
      <c r="E65" s="45"/>
      <c r="F65" s="46">
        <f>'STEPS 2-3- Enter Players-Scores'!H81</f>
      </c>
      <c r="G65" s="45" t="str">
        <f>IF('STEPS 2-3- Enter Players-Scores'!E81="","",'STEPS 2-3- Enter Players-Scores'!E81)</f>
        <v>Player P5</v>
      </c>
      <c r="H65" s="45" t="str">
        <f>IF('STEPS 2-3- Enter Players-Scores'!F81="","",'STEPS 2-3- Enter Players-Scores'!F81)</f>
        <v> </v>
      </c>
      <c r="I65" s="46">
        <f>IF('STEPS 2-3- Enter Players-Scores'!G81="","",'STEPS 2-3- Enter Players-Scores'!G81)</f>
      </c>
    </row>
  </sheetData>
  <sheetProtection sheet="1"/>
  <mergeCells count="5">
    <mergeCell ref="A1:I1"/>
    <mergeCell ref="A2:I2"/>
    <mergeCell ref="A3:I3"/>
    <mergeCell ref="A5:D5"/>
    <mergeCell ref="F5:I5"/>
  </mergeCells>
  <printOptions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3414"/>
  <sheetViews>
    <sheetView zoomScalePageLayoutView="0" workbookViewId="0" topLeftCell="A1">
      <selection activeCell="E18" sqref="E18"/>
    </sheetView>
  </sheetViews>
  <sheetFormatPr defaultColWidth="5.28125" defaultRowHeight="15"/>
  <cols>
    <col min="1" max="1" width="4.28125" style="0" bestFit="1" customWidth="1"/>
    <col min="2" max="2" width="6.421875" style="0" bestFit="1" customWidth="1"/>
    <col min="3" max="3" width="7.28125" style="75" bestFit="1" customWidth="1"/>
    <col min="4" max="4" width="7.7109375" style="0" bestFit="1" customWidth="1"/>
    <col min="5" max="5" width="27.57421875" style="0" customWidth="1"/>
    <col min="6" max="6" width="7.421875" style="0" customWidth="1"/>
    <col min="7" max="7" width="16.8515625" style="0" customWidth="1"/>
    <col min="8" max="8" width="15.421875" style="0" customWidth="1"/>
    <col min="9" max="9" width="5.421875" style="0" bestFit="1" customWidth="1"/>
    <col min="10" max="10" width="9.140625" style="0" bestFit="1" customWidth="1"/>
    <col min="11" max="11" width="10.8515625" style="0" bestFit="1" customWidth="1"/>
    <col min="12" max="12" width="10.28125" style="0" bestFit="1" customWidth="1"/>
    <col min="13" max="13" width="11.57421875" style="0" bestFit="1" customWidth="1"/>
    <col min="14" max="14" width="5.28125" style="0" customWidth="1"/>
    <col min="15" max="15" width="44.28125" style="0" bestFit="1" customWidth="1"/>
    <col min="16" max="16" width="9.00390625" style="0" bestFit="1" customWidth="1"/>
  </cols>
  <sheetData>
    <row r="1" spans="1:16" ht="15">
      <c r="A1" s="72" t="s">
        <v>129</v>
      </c>
      <c r="B1" s="72" t="s">
        <v>130</v>
      </c>
      <c r="C1" s="76" t="s">
        <v>131</v>
      </c>
      <c r="D1" s="73" t="s">
        <v>132</v>
      </c>
      <c r="E1" s="73" t="s">
        <v>16</v>
      </c>
      <c r="F1" s="73" t="s">
        <v>133</v>
      </c>
      <c r="G1" s="73" t="s">
        <v>134</v>
      </c>
      <c r="H1" s="73" t="s">
        <v>135</v>
      </c>
      <c r="I1" s="73" t="s">
        <v>136</v>
      </c>
      <c r="J1" s="73" t="s">
        <v>137</v>
      </c>
      <c r="K1" s="73" t="s">
        <v>138</v>
      </c>
      <c r="L1" s="73" t="s">
        <v>139</v>
      </c>
      <c r="M1" s="73" t="s">
        <v>140</v>
      </c>
      <c r="O1" s="80" t="s">
        <v>160</v>
      </c>
      <c r="P1" s="80" t="s">
        <v>161</v>
      </c>
    </row>
    <row r="2" spans="1:16" ht="15">
      <c r="A2" t="str">
        <f>'STEP 1-Before the Tournament'!C5</f>
        <v>x</v>
      </c>
      <c r="B2" s="77" t="s">
        <v>141</v>
      </c>
      <c r="C2" s="75">
        <v>2016</v>
      </c>
      <c r="D2" t="s">
        <v>159</v>
      </c>
      <c r="E2" t="e">
        <f>VLOOKUP(1,'STEPS 4-5 - Denote Qualifiers'!A:D,2,0)</f>
        <v>#N/A</v>
      </c>
      <c r="F2" t="e">
        <f>VLOOKUP(E2,O:P,2,0)</f>
        <v>#N/A</v>
      </c>
      <c r="G2" t="e">
        <f>VLOOKUP(E2&amp;"1",'STEPS 2-3- Enter Players-Scores'!N:R,2,0)</f>
        <v>#N/A</v>
      </c>
      <c r="H2" t="e">
        <f>VLOOKUP(E2&amp;"1",'STEPS 2-3- Enter Players-Scores'!N:R,3,0)</f>
        <v>#N/A</v>
      </c>
      <c r="I2" t="e">
        <f>VLOOKUP(E2&amp;"1",'STEPS 2-3- Enter Players-Scores'!N:R,4,0)</f>
        <v>#N/A</v>
      </c>
      <c r="J2" t="e">
        <f>VLOOKUP(E2&amp;"1",'STEPS 2-3- Enter Players-Scores'!N:R,5,0)</f>
        <v>#N/A</v>
      </c>
      <c r="K2" s="83">
        <v>1</v>
      </c>
      <c r="M2" t="e">
        <f>VLOOKUP('For MHSAA Use'!E2,'STEP 1-Before the Tournament'!B:C,2,0)</f>
        <v>#N/A</v>
      </c>
      <c r="O2" s="79" t="s">
        <v>162</v>
      </c>
      <c r="P2" s="79">
        <v>52901</v>
      </c>
    </row>
    <row r="3" spans="1:16" ht="15">
      <c r="A3" t="str">
        <f>'STEP 1-Before the Tournament'!C5</f>
        <v>x</v>
      </c>
      <c r="B3" s="75" t="s">
        <v>142</v>
      </c>
      <c r="C3" s="75">
        <v>2016</v>
      </c>
      <c r="D3" t="s">
        <v>159</v>
      </c>
      <c r="E3" t="e">
        <f>VLOOKUP(1,'STEPS 4-5 - Denote Qualifiers'!A:D,2,0)</f>
        <v>#N/A</v>
      </c>
      <c r="F3" s="81" t="e">
        <f aca="true" t="shared" si="0" ref="F3:F19">VLOOKUP(E3,O$1:P$65536,2,0)</f>
        <v>#N/A</v>
      </c>
      <c r="G3" s="81" t="e">
        <f>VLOOKUP(E3&amp;"2",'STEPS 2-3- Enter Players-Scores'!N:R,2,0)</f>
        <v>#N/A</v>
      </c>
      <c r="H3" s="81" t="e">
        <f>VLOOKUP(E3&amp;"2",'STEPS 2-3- Enter Players-Scores'!N:R,3,0)</f>
        <v>#N/A</v>
      </c>
      <c r="I3" s="81" t="e">
        <f>VLOOKUP(E3&amp;"2",'STEPS 2-3- Enter Players-Scores'!N:R,4,0)</f>
        <v>#N/A</v>
      </c>
      <c r="J3" s="81" t="e">
        <f>VLOOKUP(E3&amp;"2",'STEPS 2-3- Enter Players-Scores'!N:R,5,0)</f>
        <v>#N/A</v>
      </c>
      <c r="K3" s="83">
        <v>2</v>
      </c>
      <c r="M3" s="84" t="e">
        <f>VLOOKUP('For MHSAA Use'!E3,'STEP 1-Before the Tournament'!B:C,2,0)</f>
        <v>#N/A</v>
      </c>
      <c r="O3" s="79" t="s">
        <v>163</v>
      </c>
      <c r="P3" s="79">
        <v>50979</v>
      </c>
    </row>
    <row r="4" spans="1:16" ht="15">
      <c r="A4" s="71" t="str">
        <f>'STEP 1-Before the Tournament'!C5</f>
        <v>x</v>
      </c>
      <c r="B4" s="75" t="s">
        <v>143</v>
      </c>
      <c r="C4" s="75">
        <v>2016</v>
      </c>
      <c r="D4" s="74" t="s">
        <v>159</v>
      </c>
      <c r="E4" t="e">
        <f>VLOOKUP(1,'STEPS 4-5 - Denote Qualifiers'!A:D,2,0)</f>
        <v>#N/A</v>
      </c>
      <c r="F4" s="81" t="e">
        <f t="shared" si="0"/>
        <v>#N/A</v>
      </c>
      <c r="G4" s="81" t="e">
        <f>VLOOKUP(E4&amp;"3",'STEPS 2-3- Enter Players-Scores'!N:R,2,0)</f>
        <v>#N/A</v>
      </c>
      <c r="H4" s="81" t="e">
        <f>VLOOKUP(E4&amp;"3",'STEPS 2-3- Enter Players-Scores'!N:R,3,0)</f>
        <v>#N/A</v>
      </c>
      <c r="I4" s="81" t="e">
        <f>VLOOKUP(E4&amp;"3",'STEPS 2-3- Enter Players-Scores'!N:R,4,0)</f>
        <v>#N/A</v>
      </c>
      <c r="J4" s="81" t="e">
        <f>VLOOKUP(E4&amp;"3",'STEPS 2-3- Enter Players-Scores'!N:R,5,0)</f>
        <v>#N/A</v>
      </c>
      <c r="K4" s="83">
        <v>3</v>
      </c>
      <c r="M4" s="84" t="e">
        <f>VLOOKUP('For MHSAA Use'!E4,'STEP 1-Before the Tournament'!B:C,2,0)</f>
        <v>#N/A</v>
      </c>
      <c r="O4" s="79" t="s">
        <v>164</v>
      </c>
      <c r="P4" s="79">
        <v>901710</v>
      </c>
    </row>
    <row r="5" spans="1:16" ht="15">
      <c r="A5" s="71" t="str">
        <f>'STEP 1-Before the Tournament'!C5</f>
        <v>x</v>
      </c>
      <c r="B5" s="75" t="s">
        <v>144</v>
      </c>
      <c r="C5" s="75">
        <v>2016</v>
      </c>
      <c r="D5" s="74" t="s">
        <v>159</v>
      </c>
      <c r="E5" t="e">
        <f>VLOOKUP(1,'STEPS 4-5 - Denote Qualifiers'!A:D,2,0)</f>
        <v>#N/A</v>
      </c>
      <c r="F5" s="81" t="e">
        <f t="shared" si="0"/>
        <v>#N/A</v>
      </c>
      <c r="G5" s="81" t="e">
        <f>VLOOKUP(E5&amp;"4",'STEPS 2-3- Enter Players-Scores'!N:R,2,0)</f>
        <v>#N/A</v>
      </c>
      <c r="H5" s="81" t="e">
        <f>VLOOKUP(E5&amp;"4",'STEPS 2-3- Enter Players-Scores'!N:R,3,0)</f>
        <v>#N/A</v>
      </c>
      <c r="I5" s="81" t="e">
        <f>VLOOKUP(E5&amp;"4",'STEPS 2-3- Enter Players-Scores'!N:R,4,0)</f>
        <v>#N/A</v>
      </c>
      <c r="J5" s="81" t="e">
        <f>VLOOKUP(E5&amp;"4",'STEPS 2-3- Enter Players-Scores'!N:R,5,0)</f>
        <v>#N/A</v>
      </c>
      <c r="K5" s="83">
        <v>4</v>
      </c>
      <c r="M5" s="84" t="e">
        <f>VLOOKUP('For MHSAA Use'!E5,'STEP 1-Before the Tournament'!B:C,2,0)</f>
        <v>#N/A</v>
      </c>
      <c r="O5" s="79" t="s">
        <v>165</v>
      </c>
      <c r="P5" s="79">
        <v>51192</v>
      </c>
    </row>
    <row r="6" spans="1:16" ht="15">
      <c r="A6" s="71" t="str">
        <f>'STEP 1-Before the Tournament'!C5</f>
        <v>x</v>
      </c>
      <c r="B6" s="75" t="s">
        <v>145</v>
      </c>
      <c r="C6" s="75">
        <v>2016</v>
      </c>
      <c r="D6" s="74" t="s">
        <v>159</v>
      </c>
      <c r="E6" t="e">
        <f>VLOOKUP(1,'STEPS 4-5 - Denote Qualifiers'!A:D,2,0)</f>
        <v>#N/A</v>
      </c>
      <c r="F6" s="81" t="e">
        <f t="shared" si="0"/>
        <v>#N/A</v>
      </c>
      <c r="G6" s="81" t="e">
        <f>VLOOKUP(E6&amp;"5",'STEPS 2-3- Enter Players-Scores'!N:R,2,0)</f>
        <v>#N/A</v>
      </c>
      <c r="H6" s="81" t="e">
        <f>VLOOKUP(E6&amp;"5",'STEPS 2-3- Enter Players-Scores'!N:R,3,0)</f>
        <v>#N/A</v>
      </c>
      <c r="I6" s="81" t="e">
        <f>VLOOKUP(E6&amp;"5",'STEPS 2-3- Enter Players-Scores'!N:R,4,0)</f>
        <v>#N/A</v>
      </c>
      <c r="J6" s="81" t="e">
        <f>VLOOKUP(E6&amp;"5",'STEPS 2-3- Enter Players-Scores'!N:R,5,0)</f>
        <v>#N/A</v>
      </c>
      <c r="K6" s="83">
        <v>5</v>
      </c>
      <c r="M6" s="84" t="e">
        <f>VLOOKUP('For MHSAA Use'!E6,'STEP 1-Before the Tournament'!B:C,2,0)</f>
        <v>#N/A</v>
      </c>
      <c r="O6" s="79" t="s">
        <v>166</v>
      </c>
      <c r="P6" s="79">
        <v>50011</v>
      </c>
    </row>
    <row r="7" spans="1:16" ht="15">
      <c r="A7" s="71" t="str">
        <f>'STEP 1-Before the Tournament'!C5</f>
        <v>x</v>
      </c>
      <c r="B7" s="75" t="s">
        <v>146</v>
      </c>
      <c r="C7" s="75">
        <v>2016</v>
      </c>
      <c r="D7" s="74" t="s">
        <v>159</v>
      </c>
      <c r="E7" t="e">
        <f>VLOOKUP(2,'STEPS 4-5 - Denote Qualifiers'!A:D,2,0)</f>
        <v>#N/A</v>
      </c>
      <c r="F7" s="81" t="e">
        <f t="shared" si="0"/>
        <v>#N/A</v>
      </c>
      <c r="G7" s="81" t="e">
        <f>VLOOKUP(E7&amp;"1",'STEPS 2-3- Enter Players-Scores'!N:R,2,0)</f>
        <v>#N/A</v>
      </c>
      <c r="H7" s="81" t="e">
        <f>VLOOKUP(E7&amp;"1",'STEPS 2-3- Enter Players-Scores'!N:R,3,0)</f>
        <v>#N/A</v>
      </c>
      <c r="I7" s="81" t="e">
        <f>VLOOKUP(E7&amp;"1",'STEPS 2-3- Enter Players-Scores'!N:R,4,0)</f>
        <v>#N/A</v>
      </c>
      <c r="J7" s="81" t="e">
        <f>VLOOKUP(E7&amp;"1",'STEPS 2-3- Enter Players-Scores'!N:R,5,0)</f>
        <v>#N/A</v>
      </c>
      <c r="K7" s="83">
        <v>1</v>
      </c>
      <c r="M7" s="84" t="e">
        <f>VLOOKUP('For MHSAA Use'!E7,'STEP 1-Before the Tournament'!B:C,2,0)</f>
        <v>#N/A</v>
      </c>
      <c r="O7" s="79" t="s">
        <v>167</v>
      </c>
      <c r="P7" s="79">
        <v>83145</v>
      </c>
    </row>
    <row r="8" spans="1:16" ht="15">
      <c r="A8" s="71" t="str">
        <f>'STEP 1-Before the Tournament'!C5</f>
        <v>x</v>
      </c>
      <c r="B8" s="75" t="s">
        <v>147</v>
      </c>
      <c r="C8" s="75">
        <v>2016</v>
      </c>
      <c r="D8" s="74" t="s">
        <v>159</v>
      </c>
      <c r="E8" t="e">
        <f>VLOOKUP(2,'STEPS 4-5 - Denote Qualifiers'!A:D,2,0)</f>
        <v>#N/A</v>
      </c>
      <c r="F8" s="81" t="e">
        <f t="shared" si="0"/>
        <v>#N/A</v>
      </c>
      <c r="G8" s="81" t="e">
        <f>VLOOKUP(E8&amp;"2",'STEPS 2-3- Enter Players-Scores'!N:R,2,0)</f>
        <v>#N/A</v>
      </c>
      <c r="H8" s="81" t="e">
        <f>VLOOKUP(E8&amp;"2",'STEPS 2-3- Enter Players-Scores'!N:R,3,0)</f>
        <v>#N/A</v>
      </c>
      <c r="I8" s="81" t="e">
        <f>VLOOKUP(E8&amp;"2",'STEPS 2-3- Enter Players-Scores'!N:R,4,0)</f>
        <v>#N/A</v>
      </c>
      <c r="J8" s="81" t="e">
        <f>VLOOKUP(E8&amp;"2",'STEPS 2-3- Enter Players-Scores'!N:R,5,0)</f>
        <v>#N/A</v>
      </c>
      <c r="K8" s="83">
        <v>2</v>
      </c>
      <c r="M8" s="84" t="e">
        <f>VLOOKUP('For MHSAA Use'!E8,'STEP 1-Before the Tournament'!B:C,2,0)</f>
        <v>#N/A</v>
      </c>
      <c r="O8" s="79" t="s">
        <v>168</v>
      </c>
      <c r="P8" s="79">
        <v>80400</v>
      </c>
    </row>
    <row r="9" spans="1:16" ht="15">
      <c r="A9" s="71" t="str">
        <f>'STEP 1-Before the Tournament'!C5</f>
        <v>x</v>
      </c>
      <c r="B9" s="75" t="s">
        <v>148</v>
      </c>
      <c r="C9" s="75">
        <v>2016</v>
      </c>
      <c r="D9" s="74" t="s">
        <v>159</v>
      </c>
      <c r="E9" t="e">
        <f>VLOOKUP(2,'STEPS 4-5 - Denote Qualifiers'!A:D,2,0)</f>
        <v>#N/A</v>
      </c>
      <c r="F9" s="81" t="e">
        <f t="shared" si="0"/>
        <v>#N/A</v>
      </c>
      <c r="G9" s="81" t="e">
        <f>VLOOKUP(E9&amp;"3",'STEPS 2-3- Enter Players-Scores'!N:R,2,0)</f>
        <v>#N/A</v>
      </c>
      <c r="H9" s="81" t="e">
        <f>VLOOKUP(E9&amp;"3",'STEPS 2-3- Enter Players-Scores'!N:R,3,0)</f>
        <v>#N/A</v>
      </c>
      <c r="I9" s="81" t="e">
        <f>VLOOKUP(E9&amp;"3",'STEPS 2-3- Enter Players-Scores'!N:R,4,0)</f>
        <v>#N/A</v>
      </c>
      <c r="J9" s="81" t="e">
        <f>VLOOKUP(E9&amp;"3",'STEPS 2-3- Enter Players-Scores'!N:R,5,0)</f>
        <v>#N/A</v>
      </c>
      <c r="K9" s="83">
        <v>3</v>
      </c>
      <c r="M9" s="84" t="e">
        <f>VLOOKUP('For MHSAA Use'!E9,'STEP 1-Before the Tournament'!B:C,2,0)</f>
        <v>#N/A</v>
      </c>
      <c r="O9" s="79" t="s">
        <v>169</v>
      </c>
      <c r="P9" s="79">
        <v>1378</v>
      </c>
    </row>
    <row r="10" spans="1:16" ht="15">
      <c r="A10" s="71" t="str">
        <f>'STEP 1-Before the Tournament'!C5</f>
        <v>x</v>
      </c>
      <c r="B10" s="75" t="s">
        <v>149</v>
      </c>
      <c r="C10" s="75">
        <v>2016</v>
      </c>
      <c r="D10" s="74" t="s">
        <v>159</v>
      </c>
      <c r="E10" t="e">
        <f>VLOOKUP(2,'STEPS 4-5 - Denote Qualifiers'!A:D,2,0)</f>
        <v>#N/A</v>
      </c>
      <c r="F10" s="81" t="e">
        <f t="shared" si="0"/>
        <v>#N/A</v>
      </c>
      <c r="G10" s="81" t="e">
        <f>VLOOKUP(E10&amp;"4",'STEPS 2-3- Enter Players-Scores'!N:R,2,0)</f>
        <v>#N/A</v>
      </c>
      <c r="H10" s="81" t="e">
        <f>VLOOKUP(E10&amp;"4",'STEPS 2-3- Enter Players-Scores'!N:R,3,0)</f>
        <v>#N/A</v>
      </c>
      <c r="I10" s="81" t="e">
        <f>VLOOKUP(E10&amp;"4",'STEPS 2-3- Enter Players-Scores'!N:R,4,0)</f>
        <v>#N/A</v>
      </c>
      <c r="J10" s="81" t="e">
        <f>VLOOKUP(E10&amp;"4",'STEPS 2-3- Enter Players-Scores'!N:R,5,0)</f>
        <v>#N/A</v>
      </c>
      <c r="K10" s="83">
        <v>4</v>
      </c>
      <c r="M10" s="84" t="e">
        <f>VLOOKUP('For MHSAA Use'!E10,'STEP 1-Before the Tournament'!B:C,2,0)</f>
        <v>#N/A</v>
      </c>
      <c r="O10" s="79" t="s">
        <v>170</v>
      </c>
      <c r="P10" s="79">
        <v>83075</v>
      </c>
    </row>
    <row r="11" spans="1:16" ht="15">
      <c r="A11" s="71" t="str">
        <f>'STEP 1-Before the Tournament'!C5</f>
        <v>x</v>
      </c>
      <c r="B11" s="75" t="s">
        <v>150</v>
      </c>
      <c r="C11" s="75">
        <v>2016</v>
      </c>
      <c r="D11" s="74" t="s">
        <v>159</v>
      </c>
      <c r="E11" t="e">
        <f>VLOOKUP(2,'STEPS 4-5 - Denote Qualifiers'!A:D,2,0)</f>
        <v>#N/A</v>
      </c>
      <c r="F11" s="81" t="e">
        <f t="shared" si="0"/>
        <v>#N/A</v>
      </c>
      <c r="G11" s="81" t="e">
        <f>VLOOKUP(E11&amp;"5",'STEPS 2-3- Enter Players-Scores'!N:R,2,0)</f>
        <v>#N/A</v>
      </c>
      <c r="H11" s="81" t="e">
        <f>VLOOKUP(E11&amp;"5",'STEPS 2-3- Enter Players-Scores'!N:R,3,0)</f>
        <v>#N/A</v>
      </c>
      <c r="I11" s="81" t="e">
        <f>VLOOKUP(E11&amp;"5",'STEPS 2-3- Enter Players-Scores'!N:R,4,0)</f>
        <v>#N/A</v>
      </c>
      <c r="J11" s="81" t="e">
        <f>VLOOKUP(E11&amp;"5",'STEPS 2-3- Enter Players-Scores'!N:R,5,0)</f>
        <v>#N/A</v>
      </c>
      <c r="K11" s="83">
        <v>5</v>
      </c>
      <c r="M11" s="84" t="e">
        <f>VLOOKUP('For MHSAA Use'!E11,'STEP 1-Before the Tournament'!B:C,2,0)</f>
        <v>#N/A</v>
      </c>
      <c r="O11" s="79" t="s">
        <v>171</v>
      </c>
      <c r="P11" s="79">
        <v>83488</v>
      </c>
    </row>
    <row r="12" spans="1:16" ht="15">
      <c r="A12" s="71" t="str">
        <f>'STEP 1-Before the Tournament'!C5</f>
        <v>x</v>
      </c>
      <c r="B12" s="75" t="s">
        <v>151</v>
      </c>
      <c r="C12" s="75">
        <v>2016</v>
      </c>
      <c r="D12" s="74" t="s">
        <v>159</v>
      </c>
      <c r="E12" t="e">
        <f>VLOOKUP(3,'STEPS 4-5 - Denote Qualifiers'!A:D,2,0)</f>
        <v>#N/A</v>
      </c>
      <c r="F12" s="81" t="e">
        <f t="shared" si="0"/>
        <v>#N/A</v>
      </c>
      <c r="G12" s="81" t="e">
        <f>VLOOKUP(E12&amp;"1",'STEPS 2-3- Enter Players-Scores'!N:R,2,0)</f>
        <v>#N/A</v>
      </c>
      <c r="H12" s="81" t="e">
        <f>VLOOKUP(E12&amp;"1",'STEPS 2-3- Enter Players-Scores'!N:R,3,0)</f>
        <v>#N/A</v>
      </c>
      <c r="I12" s="81" t="e">
        <f>VLOOKUP(E12&amp;"1",'STEPS 2-3- Enter Players-Scores'!N:R,4,0)</f>
        <v>#N/A</v>
      </c>
      <c r="J12" s="81" t="e">
        <f>VLOOKUP(E12&amp;"1",'STEPS 2-3- Enter Players-Scores'!N:R,5,0)</f>
        <v>#N/A</v>
      </c>
      <c r="K12" s="83">
        <v>1</v>
      </c>
      <c r="M12" s="84" t="e">
        <f>VLOOKUP('For MHSAA Use'!E12,'STEP 1-Before the Tournament'!B:C,2,0)</f>
        <v>#N/A</v>
      </c>
      <c r="O12" s="79" t="s">
        <v>172</v>
      </c>
      <c r="P12" s="79">
        <v>8755</v>
      </c>
    </row>
    <row r="13" spans="1:16" ht="15">
      <c r="A13" s="71" t="str">
        <f>'STEP 1-Before the Tournament'!C5</f>
        <v>x</v>
      </c>
      <c r="B13" s="75" t="s">
        <v>152</v>
      </c>
      <c r="C13" s="75">
        <v>2016</v>
      </c>
      <c r="D13" s="74" t="s">
        <v>159</v>
      </c>
      <c r="E13" t="e">
        <f>VLOOKUP(3,'STEPS 4-5 - Denote Qualifiers'!A:D,2,0)</f>
        <v>#N/A</v>
      </c>
      <c r="F13" s="81" t="e">
        <f t="shared" si="0"/>
        <v>#N/A</v>
      </c>
      <c r="G13" s="81" t="e">
        <f>VLOOKUP(E13&amp;"2",'STEPS 2-3- Enter Players-Scores'!N:R,2,0)</f>
        <v>#N/A</v>
      </c>
      <c r="H13" s="81" t="e">
        <f>VLOOKUP(E13&amp;"2",'STEPS 2-3- Enter Players-Scores'!N:R,3,0)</f>
        <v>#N/A</v>
      </c>
      <c r="I13" s="81" t="e">
        <f>VLOOKUP(E13&amp;"2",'STEPS 2-3- Enter Players-Scores'!N:R,4,0)</f>
        <v>#N/A</v>
      </c>
      <c r="J13" s="81" t="e">
        <f>VLOOKUP(E13&amp;"2",'STEPS 2-3- Enter Players-Scores'!N:R,5,0)</f>
        <v>#N/A</v>
      </c>
      <c r="K13" s="83">
        <v>2</v>
      </c>
      <c r="M13" s="84" t="e">
        <f>VLOOKUP('For MHSAA Use'!E13,'STEP 1-Before the Tournament'!B:C,2,0)</f>
        <v>#N/A</v>
      </c>
      <c r="O13" s="79" t="s">
        <v>173</v>
      </c>
      <c r="P13" s="79">
        <v>83516</v>
      </c>
    </row>
    <row r="14" spans="1:16" ht="15">
      <c r="A14" s="71" t="str">
        <f>'STEP 1-Before the Tournament'!C5</f>
        <v>x</v>
      </c>
      <c r="B14" s="75" t="s">
        <v>153</v>
      </c>
      <c r="C14" s="75">
        <v>2016</v>
      </c>
      <c r="D14" s="74" t="s">
        <v>159</v>
      </c>
      <c r="E14" t="e">
        <f>VLOOKUP(3,'STEPS 4-5 - Denote Qualifiers'!A:D,2,0)</f>
        <v>#N/A</v>
      </c>
      <c r="F14" s="81" t="e">
        <f t="shared" si="0"/>
        <v>#N/A</v>
      </c>
      <c r="G14" s="81" t="e">
        <f>VLOOKUP(E14&amp;"3",'STEPS 2-3- Enter Players-Scores'!N:R,2,0)</f>
        <v>#N/A</v>
      </c>
      <c r="H14" s="81" t="e">
        <f>VLOOKUP(E14&amp;"3",'STEPS 2-3- Enter Players-Scores'!N:R,3,0)</f>
        <v>#N/A</v>
      </c>
      <c r="I14" s="81" t="e">
        <f>VLOOKUP(E14&amp;"3",'STEPS 2-3- Enter Players-Scores'!N:R,4,0)</f>
        <v>#N/A</v>
      </c>
      <c r="J14" s="81" t="e">
        <f>VLOOKUP(E14&amp;"3",'STEPS 2-3- Enter Players-Scores'!N:R,5,0)</f>
        <v>#N/A</v>
      </c>
      <c r="K14" s="83">
        <v>3</v>
      </c>
      <c r="M14" s="84" t="e">
        <f>VLOOKUP('For MHSAA Use'!E14,'STEP 1-Before the Tournament'!B:C,2,0)</f>
        <v>#N/A</v>
      </c>
      <c r="O14" s="79" t="s">
        <v>174</v>
      </c>
      <c r="P14" s="79">
        <v>64000</v>
      </c>
    </row>
    <row r="15" spans="1:16" ht="15">
      <c r="A15" s="71" t="str">
        <f>'STEP 1-Before the Tournament'!C5</f>
        <v>x</v>
      </c>
      <c r="B15" s="75" t="s">
        <v>154</v>
      </c>
      <c r="C15" s="75">
        <v>2016</v>
      </c>
      <c r="D15" s="74" t="s">
        <v>159</v>
      </c>
      <c r="E15" t="e">
        <f>VLOOKUP(3,'STEPS 4-5 - Denote Qualifiers'!A:D,2,0)</f>
        <v>#N/A</v>
      </c>
      <c r="F15" s="81" t="e">
        <f t="shared" si="0"/>
        <v>#N/A</v>
      </c>
      <c r="G15" s="81" t="e">
        <f>VLOOKUP(E15&amp;"4",'STEPS 2-3- Enter Players-Scores'!N:R,2,0)</f>
        <v>#N/A</v>
      </c>
      <c r="H15" s="81" t="e">
        <f>VLOOKUP(E15&amp;"4",'STEPS 2-3- Enter Players-Scores'!N:R,3,0)</f>
        <v>#N/A</v>
      </c>
      <c r="I15" s="81" t="e">
        <f>VLOOKUP(E15&amp;"4",'STEPS 2-3- Enter Players-Scores'!N:R,4,0)</f>
        <v>#N/A</v>
      </c>
      <c r="J15" s="81" t="e">
        <f>VLOOKUP(E15&amp;"4",'STEPS 2-3- Enter Players-Scores'!N:R,5,0)</f>
        <v>#N/A</v>
      </c>
      <c r="K15" s="83">
        <v>4</v>
      </c>
      <c r="M15" s="84" t="e">
        <f>VLOOKUP('For MHSAA Use'!E15,'STEP 1-Before the Tournament'!B:C,2,0)</f>
        <v>#N/A</v>
      </c>
      <c r="O15" s="79" t="s">
        <v>175</v>
      </c>
      <c r="P15" s="79">
        <v>1104</v>
      </c>
    </row>
    <row r="16" spans="1:16" ht="15">
      <c r="A16" s="71" t="str">
        <f>'STEP 1-Before the Tournament'!C5</f>
        <v>x</v>
      </c>
      <c r="B16" s="75" t="s">
        <v>155</v>
      </c>
      <c r="C16" s="75">
        <v>2016</v>
      </c>
      <c r="D16" s="74" t="s">
        <v>159</v>
      </c>
      <c r="E16" t="e">
        <f>VLOOKUP(3,'STEPS 4-5 - Denote Qualifiers'!A:D,2,0)</f>
        <v>#N/A</v>
      </c>
      <c r="F16" s="81" t="e">
        <f t="shared" si="0"/>
        <v>#N/A</v>
      </c>
      <c r="G16" s="81" t="e">
        <f>VLOOKUP(E16&amp;"5",'STEPS 2-3- Enter Players-Scores'!N:R,2,0)</f>
        <v>#N/A</v>
      </c>
      <c r="H16" s="81" t="e">
        <f>VLOOKUP(E16&amp;"5",'STEPS 2-3- Enter Players-Scores'!N:R,3,0)</f>
        <v>#N/A</v>
      </c>
      <c r="I16" s="81" t="e">
        <f>VLOOKUP(E16&amp;"5",'STEPS 2-3- Enter Players-Scores'!N:R,4,0)</f>
        <v>#N/A</v>
      </c>
      <c r="J16" s="81" t="e">
        <f>VLOOKUP(E16&amp;"5",'STEPS 2-3- Enter Players-Scores'!N:R,5,0)</f>
        <v>#N/A</v>
      </c>
      <c r="K16" s="83">
        <v>5</v>
      </c>
      <c r="M16" s="84" t="e">
        <f>VLOOKUP('For MHSAA Use'!E16,'STEP 1-Before the Tournament'!B:C,2,0)</f>
        <v>#N/A</v>
      </c>
      <c r="O16" s="79" t="s">
        <v>176</v>
      </c>
      <c r="P16" s="79">
        <v>903211</v>
      </c>
    </row>
    <row r="17" spans="1:16" ht="15">
      <c r="A17" s="71" t="str">
        <f>'STEP 1-Before the Tournament'!C5</f>
        <v>x</v>
      </c>
      <c r="B17" s="75" t="s">
        <v>156</v>
      </c>
      <c r="C17" s="75">
        <v>2016</v>
      </c>
      <c r="D17" s="74" t="s">
        <v>159</v>
      </c>
      <c r="E17" t="e">
        <f>VLOOKUP(1,'STEPS 4-5 - Denote Qualifiers'!G:K,5,0)</f>
        <v>#N/A</v>
      </c>
      <c r="F17" s="81" t="e">
        <f t="shared" si="0"/>
        <v>#N/A</v>
      </c>
      <c r="G17" t="e">
        <f>G23</f>
        <v>#N/A</v>
      </c>
      <c r="H17" s="81" t="e">
        <f>H23</f>
        <v>#N/A</v>
      </c>
      <c r="I17" s="81" t="e">
        <f>I23</f>
        <v>#N/A</v>
      </c>
      <c r="J17" s="81" t="e">
        <f>J23</f>
        <v>#N/A</v>
      </c>
      <c r="K17" s="83">
        <v>6</v>
      </c>
      <c r="L17" s="85">
        <v>1</v>
      </c>
      <c r="M17" s="84" t="e">
        <f>VLOOKUP('For MHSAA Use'!E17,'STEP 1-Before the Tournament'!B:C,2,0)</f>
        <v>#N/A</v>
      </c>
      <c r="O17" s="79" t="s">
        <v>177</v>
      </c>
      <c r="P17" s="79">
        <v>4506</v>
      </c>
    </row>
    <row r="18" spans="1:16" ht="15">
      <c r="A18" s="71" t="str">
        <f>'STEP 1-Before the Tournament'!C5</f>
        <v>x</v>
      </c>
      <c r="B18" s="75" t="s">
        <v>157</v>
      </c>
      <c r="C18" s="75">
        <v>2016</v>
      </c>
      <c r="D18" s="74" t="s">
        <v>159</v>
      </c>
      <c r="E18" t="e">
        <f>VLOOKUP(2,'STEPS 4-5 - Denote Qualifiers'!G:K,5,0)</f>
        <v>#N/A</v>
      </c>
      <c r="F18" s="81" t="e">
        <f t="shared" si="0"/>
        <v>#N/A</v>
      </c>
      <c r="G18" s="81" t="e">
        <f aca="true" t="shared" si="1" ref="G18:J19">G24</f>
        <v>#N/A</v>
      </c>
      <c r="H18" s="81" t="e">
        <f t="shared" si="1"/>
        <v>#N/A</v>
      </c>
      <c r="I18" s="81" t="e">
        <f t="shared" si="1"/>
        <v>#N/A</v>
      </c>
      <c r="J18" s="81" t="e">
        <f t="shared" si="1"/>
        <v>#N/A</v>
      </c>
      <c r="K18" s="83">
        <v>6</v>
      </c>
      <c r="L18" s="85">
        <v>1</v>
      </c>
      <c r="M18" s="84" t="e">
        <f>VLOOKUP('For MHSAA Use'!E18,'STEP 1-Before the Tournament'!B:C,2,0)</f>
        <v>#N/A</v>
      </c>
      <c r="O18" s="79" t="s">
        <v>178</v>
      </c>
      <c r="P18" s="79">
        <v>54006</v>
      </c>
    </row>
    <row r="19" spans="1:16" ht="15">
      <c r="A19" s="71" t="str">
        <f>'STEP 1-Before the Tournament'!C5</f>
        <v>x</v>
      </c>
      <c r="B19" s="75" t="s">
        <v>158</v>
      </c>
      <c r="C19" s="75">
        <v>2016</v>
      </c>
      <c r="D19" s="74" t="s">
        <v>159</v>
      </c>
      <c r="E19" t="e">
        <f>VLOOKUP(3,'STEPS 4-5 - Denote Qualifiers'!G:K,5,0)</f>
        <v>#N/A</v>
      </c>
      <c r="F19" s="81" t="e">
        <f t="shared" si="0"/>
        <v>#N/A</v>
      </c>
      <c r="G19" s="81" t="e">
        <f t="shared" si="1"/>
        <v>#N/A</v>
      </c>
      <c r="H19" s="81" t="e">
        <f t="shared" si="1"/>
        <v>#N/A</v>
      </c>
      <c r="I19" s="81" t="e">
        <f t="shared" si="1"/>
        <v>#N/A</v>
      </c>
      <c r="J19" s="81" t="e">
        <f t="shared" si="1"/>
        <v>#N/A</v>
      </c>
      <c r="K19" s="83">
        <v>6</v>
      </c>
      <c r="L19" s="85">
        <v>1</v>
      </c>
      <c r="M19" s="84" t="e">
        <f>VLOOKUP('For MHSAA Use'!E19,'STEP 1-Before the Tournament'!B:C,2,0)</f>
        <v>#N/A</v>
      </c>
      <c r="O19" s="79" t="s">
        <v>179</v>
      </c>
      <c r="P19" s="79">
        <v>911389</v>
      </c>
    </row>
    <row r="20" spans="1:16" ht="15">
      <c r="A20" s="71"/>
      <c r="O20" s="79" t="s">
        <v>180</v>
      </c>
      <c r="P20" s="79">
        <v>55788</v>
      </c>
    </row>
    <row r="21" spans="1:16" ht="15">
      <c r="A21" s="71"/>
      <c r="O21" s="79" t="s">
        <v>181</v>
      </c>
      <c r="P21" s="79">
        <v>3037</v>
      </c>
    </row>
    <row r="22" spans="1:16" ht="15">
      <c r="A22" s="71"/>
      <c r="D22" s="82" t="s">
        <v>3498</v>
      </c>
      <c r="E22" s="81"/>
      <c r="F22" s="81"/>
      <c r="G22" s="81"/>
      <c r="H22" s="81"/>
      <c r="I22" s="81"/>
      <c r="J22" s="81"/>
      <c r="O22" s="79" t="s">
        <v>182</v>
      </c>
      <c r="P22" s="79">
        <v>55706</v>
      </c>
    </row>
    <row r="23" spans="1:16" ht="15">
      <c r="A23" s="71"/>
      <c r="D23" s="82">
        <v>1</v>
      </c>
      <c r="E23" s="78" t="e">
        <f>VLOOKUP(D23,'STEPS 4-5 - Denote Qualifiers'!G:K,4,0)</f>
        <v>#N/A</v>
      </c>
      <c r="F23" s="78" t="e">
        <f>VLOOKUP(D23,'STEPS 4-5 - Denote Qualifiers'!G:K,5,0)</f>
        <v>#N/A</v>
      </c>
      <c r="G23" s="78" t="e">
        <f>LEFT(E23,SEARCH(" ",E23)-1)</f>
        <v>#N/A</v>
      </c>
      <c r="H23" s="78" t="e">
        <f>RIGHT(E23,LEN(E23)-SEARCH(" ",E23))</f>
        <v>#N/A</v>
      </c>
      <c r="I23" s="78" t="e">
        <f>VLOOKUP(E23,'STEPS 2-3- Enter Players-Scores'!E:H,2,0)</f>
        <v>#N/A</v>
      </c>
      <c r="J23" s="78" t="e">
        <f>VLOOKUP(E23,'STEPS 2-3- Enter Players-Scores'!E:H,3,0)</f>
        <v>#N/A</v>
      </c>
      <c r="O23" s="79" t="s">
        <v>183</v>
      </c>
      <c r="P23" s="79">
        <v>911648</v>
      </c>
    </row>
    <row r="24" spans="1:16" ht="15">
      <c r="A24" s="71"/>
      <c r="D24" s="82">
        <v>2</v>
      </c>
      <c r="E24" s="78" t="e">
        <f>VLOOKUP(D24,'STEPS 4-5 - Denote Qualifiers'!G:K,4,0)</f>
        <v>#N/A</v>
      </c>
      <c r="F24" s="78" t="e">
        <f>VLOOKUP(D24,'STEPS 4-5 - Denote Qualifiers'!G:K,5,0)</f>
        <v>#N/A</v>
      </c>
      <c r="G24" s="78" t="e">
        <f>LEFT(E24,SEARCH(" ",E24)-1)</f>
        <v>#N/A</v>
      </c>
      <c r="H24" s="78" t="e">
        <f>RIGHT(E24,LEN(E24)-SEARCH(" ",E24))</f>
        <v>#N/A</v>
      </c>
      <c r="I24" s="78" t="e">
        <f>VLOOKUP(E24,'STEPS 2-3- Enter Players-Scores'!E:H,2,0)</f>
        <v>#N/A</v>
      </c>
      <c r="J24" s="78" t="e">
        <f>VLOOKUP(E24,'STEPS 2-3- Enter Players-Scores'!E:H,3,0)</f>
        <v>#N/A</v>
      </c>
      <c r="O24" s="79" t="s">
        <v>184</v>
      </c>
      <c r="P24" s="79">
        <v>2294</v>
      </c>
    </row>
    <row r="25" spans="1:16" ht="15">
      <c r="A25" s="71"/>
      <c r="D25" s="82">
        <v>3</v>
      </c>
      <c r="E25" s="78" t="e">
        <f>VLOOKUP(D25,'STEPS 4-5 - Denote Qualifiers'!G:K,4,0)</f>
        <v>#N/A</v>
      </c>
      <c r="F25" s="78" t="e">
        <f>VLOOKUP(D25,'STEPS 4-5 - Denote Qualifiers'!G:K,5,0)</f>
        <v>#N/A</v>
      </c>
      <c r="G25" s="78" t="e">
        <f>LEFT(E25,SEARCH(" ",E25)-1)</f>
        <v>#N/A</v>
      </c>
      <c r="H25" s="78" t="e">
        <f>RIGHT(E25,LEN(E25)-SEARCH(" ",E25))</f>
        <v>#N/A</v>
      </c>
      <c r="I25" s="78" t="e">
        <f>VLOOKUP(E25,'STEPS 2-3- Enter Players-Scores'!E:H,2,0)</f>
        <v>#N/A</v>
      </c>
      <c r="J25" s="78" t="e">
        <f>VLOOKUP(E25,'STEPS 2-3- Enter Players-Scores'!E:H,3,0)</f>
        <v>#N/A</v>
      </c>
      <c r="O25" s="79" t="s">
        <v>185</v>
      </c>
      <c r="P25" s="79">
        <v>10000</v>
      </c>
    </row>
    <row r="26" spans="1:16" ht="15">
      <c r="A26" s="71"/>
      <c r="O26" s="79" t="s">
        <v>186</v>
      </c>
      <c r="P26" s="79">
        <v>8698</v>
      </c>
    </row>
    <row r="27" spans="1:16" ht="15">
      <c r="A27" s="71"/>
      <c r="O27" s="79" t="s">
        <v>187</v>
      </c>
      <c r="P27" s="79">
        <v>1692</v>
      </c>
    </row>
    <row r="28" spans="1:16" ht="15">
      <c r="A28" s="71"/>
      <c r="O28" s="79" t="s">
        <v>188</v>
      </c>
      <c r="P28" s="79">
        <v>56778</v>
      </c>
    </row>
    <row r="29" spans="1:16" ht="15">
      <c r="A29" s="71"/>
      <c r="O29" s="79" t="s">
        <v>189</v>
      </c>
      <c r="P29" s="79">
        <v>3450</v>
      </c>
    </row>
    <row r="30" spans="1:16" ht="15">
      <c r="A30" s="71"/>
      <c r="O30" s="79" t="s">
        <v>190</v>
      </c>
      <c r="P30" s="79">
        <v>82451</v>
      </c>
    </row>
    <row r="31" spans="1:16" ht="15">
      <c r="A31" s="71"/>
      <c r="O31" s="79" t="s">
        <v>191</v>
      </c>
      <c r="P31" s="79">
        <v>906834</v>
      </c>
    </row>
    <row r="32" spans="15:16" ht="15">
      <c r="O32" s="79" t="s">
        <v>192</v>
      </c>
      <c r="P32" s="79">
        <v>909123</v>
      </c>
    </row>
    <row r="33" spans="15:16" ht="15">
      <c r="O33" s="79" t="s">
        <v>193</v>
      </c>
      <c r="P33" s="79">
        <v>910451</v>
      </c>
    </row>
    <row r="34" spans="15:16" ht="15">
      <c r="O34" s="79" t="s">
        <v>194</v>
      </c>
      <c r="P34" s="79">
        <v>6262</v>
      </c>
    </row>
    <row r="35" spans="15:16" ht="15">
      <c r="O35" s="79" t="s">
        <v>195</v>
      </c>
      <c r="P35" s="79">
        <v>55573</v>
      </c>
    </row>
    <row r="36" spans="15:16" ht="15">
      <c r="O36" s="79" t="s">
        <v>196</v>
      </c>
      <c r="P36" s="79">
        <v>5322</v>
      </c>
    </row>
    <row r="37" spans="15:16" ht="15">
      <c r="O37" s="79" t="s">
        <v>197</v>
      </c>
      <c r="P37" s="79">
        <v>4761</v>
      </c>
    </row>
    <row r="38" spans="15:16" ht="15">
      <c r="O38" s="79" t="s">
        <v>198</v>
      </c>
      <c r="P38" s="79">
        <v>55945</v>
      </c>
    </row>
    <row r="39" spans="15:16" ht="15">
      <c r="O39" s="79" t="s">
        <v>199</v>
      </c>
      <c r="P39" s="79">
        <v>3326</v>
      </c>
    </row>
    <row r="40" spans="15:16" ht="15">
      <c r="O40" s="79" t="s">
        <v>200</v>
      </c>
      <c r="P40" s="79">
        <v>904797</v>
      </c>
    </row>
    <row r="41" spans="15:16" ht="15">
      <c r="O41" s="79" t="s">
        <v>201</v>
      </c>
      <c r="P41" s="79">
        <v>903302</v>
      </c>
    </row>
    <row r="42" spans="15:16" ht="15">
      <c r="O42" s="79" t="s">
        <v>202</v>
      </c>
      <c r="P42" s="79">
        <v>9551</v>
      </c>
    </row>
    <row r="43" spans="15:16" ht="15">
      <c r="O43" s="79" t="s">
        <v>203</v>
      </c>
      <c r="P43" s="79">
        <v>57834</v>
      </c>
    </row>
    <row r="44" spans="15:16" ht="15">
      <c r="O44" s="79" t="s">
        <v>204</v>
      </c>
      <c r="P44" s="79">
        <v>911718</v>
      </c>
    </row>
    <row r="45" spans="15:16" ht="15">
      <c r="O45" s="79" t="s">
        <v>205</v>
      </c>
      <c r="P45" s="79">
        <v>52505</v>
      </c>
    </row>
    <row r="46" spans="15:16" ht="15">
      <c r="O46" s="79" t="s">
        <v>206</v>
      </c>
      <c r="P46" s="79">
        <v>82754</v>
      </c>
    </row>
    <row r="47" spans="15:16" ht="15">
      <c r="O47" s="79" t="s">
        <v>207</v>
      </c>
      <c r="P47" s="79">
        <v>904409</v>
      </c>
    </row>
    <row r="48" spans="15:16" ht="15">
      <c r="O48" s="79" t="s">
        <v>208</v>
      </c>
      <c r="P48" s="79">
        <v>1668</v>
      </c>
    </row>
    <row r="49" spans="15:16" ht="15">
      <c r="O49" s="79" t="s">
        <v>209</v>
      </c>
      <c r="P49" s="79">
        <v>54138</v>
      </c>
    </row>
    <row r="50" spans="15:16" ht="15">
      <c r="O50" s="79" t="s">
        <v>210</v>
      </c>
      <c r="P50" s="79">
        <v>57405</v>
      </c>
    </row>
    <row r="51" spans="15:16" ht="15">
      <c r="O51" s="79" t="s">
        <v>211</v>
      </c>
      <c r="P51" s="79">
        <v>76000</v>
      </c>
    </row>
    <row r="52" spans="15:16" ht="15">
      <c r="O52" s="79" t="s">
        <v>212</v>
      </c>
      <c r="P52" s="79">
        <v>2261</v>
      </c>
    </row>
    <row r="53" spans="15:16" ht="15">
      <c r="O53" s="79" t="s">
        <v>213</v>
      </c>
      <c r="P53" s="79">
        <v>83383</v>
      </c>
    </row>
    <row r="54" spans="15:16" ht="15">
      <c r="O54" s="79" t="s">
        <v>214</v>
      </c>
      <c r="P54" s="79">
        <v>75300</v>
      </c>
    </row>
    <row r="55" spans="15:16" ht="15">
      <c r="O55" s="79" t="s">
        <v>215</v>
      </c>
      <c r="P55" s="79">
        <v>5157</v>
      </c>
    </row>
    <row r="56" spans="15:16" ht="15">
      <c r="O56" s="79" t="s">
        <v>216</v>
      </c>
      <c r="P56" s="79">
        <v>2204</v>
      </c>
    </row>
    <row r="57" spans="15:16" ht="15">
      <c r="O57" s="79" t="s">
        <v>217</v>
      </c>
      <c r="P57" s="79">
        <v>8341</v>
      </c>
    </row>
    <row r="58" spans="15:16" ht="15">
      <c r="O58" s="79" t="s">
        <v>218</v>
      </c>
      <c r="P58" s="79">
        <v>54352</v>
      </c>
    </row>
    <row r="59" spans="15:16" ht="15">
      <c r="O59" s="79" t="s">
        <v>219</v>
      </c>
      <c r="P59" s="79">
        <v>5248</v>
      </c>
    </row>
    <row r="60" spans="15:16" ht="15">
      <c r="O60" s="79" t="s">
        <v>220</v>
      </c>
      <c r="P60" s="79">
        <v>65200</v>
      </c>
    </row>
    <row r="61" spans="15:16" ht="15">
      <c r="O61" s="79" t="s">
        <v>221</v>
      </c>
      <c r="P61" s="79">
        <v>53957</v>
      </c>
    </row>
    <row r="62" spans="15:16" ht="15">
      <c r="O62" s="79" t="s">
        <v>222</v>
      </c>
      <c r="P62" s="79">
        <v>904540</v>
      </c>
    </row>
    <row r="63" spans="15:16" ht="15">
      <c r="O63" s="79" t="s">
        <v>223</v>
      </c>
      <c r="P63" s="79">
        <v>909191</v>
      </c>
    </row>
    <row r="64" spans="15:16" ht="15">
      <c r="O64" s="79" t="s">
        <v>224</v>
      </c>
      <c r="P64" s="79">
        <v>905356</v>
      </c>
    </row>
    <row r="65" spans="15:16" ht="15">
      <c r="O65" s="79" t="s">
        <v>225</v>
      </c>
      <c r="P65" s="79">
        <v>2303</v>
      </c>
    </row>
    <row r="66" spans="15:16" ht="15">
      <c r="O66" s="79" t="s">
        <v>226</v>
      </c>
      <c r="P66" s="79">
        <v>9022</v>
      </c>
    </row>
    <row r="67" spans="15:16" ht="15">
      <c r="O67" s="79" t="s">
        <v>227</v>
      </c>
      <c r="P67" s="79">
        <v>9088</v>
      </c>
    </row>
    <row r="68" spans="15:16" ht="15">
      <c r="O68" s="79" t="s">
        <v>228</v>
      </c>
      <c r="P68" s="79">
        <v>905067</v>
      </c>
    </row>
    <row r="69" spans="15:16" ht="15">
      <c r="O69" s="79" t="s">
        <v>229</v>
      </c>
      <c r="P69" s="79">
        <v>4786</v>
      </c>
    </row>
    <row r="70" spans="15:16" ht="15">
      <c r="O70" s="79" t="s">
        <v>230</v>
      </c>
      <c r="P70" s="79">
        <v>53057</v>
      </c>
    </row>
    <row r="71" spans="15:16" ht="15">
      <c r="O71" s="79" t="s">
        <v>231</v>
      </c>
      <c r="P71" s="79">
        <v>8127</v>
      </c>
    </row>
    <row r="72" spans="15:16" ht="15">
      <c r="O72" s="79" t="s">
        <v>232</v>
      </c>
      <c r="P72" s="79">
        <v>905695</v>
      </c>
    </row>
    <row r="73" spans="15:16" ht="15">
      <c r="O73" s="79" t="s">
        <v>233</v>
      </c>
      <c r="P73" s="79">
        <v>907071</v>
      </c>
    </row>
    <row r="74" spans="15:16" ht="15">
      <c r="O74" s="79" t="s">
        <v>234</v>
      </c>
      <c r="P74" s="79">
        <v>904961</v>
      </c>
    </row>
    <row r="75" spans="15:16" ht="15">
      <c r="O75" s="79" t="s">
        <v>235</v>
      </c>
      <c r="P75" s="79">
        <v>902874</v>
      </c>
    </row>
    <row r="76" spans="15:16" ht="15">
      <c r="O76" s="79" t="s">
        <v>236</v>
      </c>
      <c r="P76" s="79">
        <v>905133</v>
      </c>
    </row>
    <row r="77" spans="15:16" ht="15">
      <c r="O77" s="79" t="s">
        <v>237</v>
      </c>
      <c r="P77" s="79">
        <v>8860</v>
      </c>
    </row>
    <row r="78" spans="15:16" ht="15">
      <c r="O78" s="79" t="s">
        <v>238</v>
      </c>
      <c r="P78" s="79">
        <v>54088</v>
      </c>
    </row>
    <row r="79" spans="15:16" ht="15">
      <c r="O79" s="79" t="s">
        <v>239</v>
      </c>
      <c r="P79" s="79">
        <v>83397</v>
      </c>
    </row>
    <row r="80" spans="15:16" ht="15">
      <c r="O80" s="79" t="s">
        <v>240</v>
      </c>
      <c r="P80" s="79">
        <v>51077</v>
      </c>
    </row>
    <row r="81" spans="15:16" ht="15">
      <c r="O81" s="79" t="s">
        <v>241</v>
      </c>
      <c r="P81" s="79">
        <v>911368</v>
      </c>
    </row>
    <row r="82" spans="15:16" ht="15">
      <c r="O82" s="79" t="s">
        <v>242</v>
      </c>
      <c r="P82" s="79">
        <v>912273</v>
      </c>
    </row>
    <row r="83" spans="15:16" ht="15">
      <c r="O83" s="79" t="s">
        <v>243</v>
      </c>
      <c r="P83" s="79">
        <v>57280</v>
      </c>
    </row>
    <row r="84" spans="15:16" ht="15">
      <c r="O84" s="79" t="s">
        <v>244</v>
      </c>
      <c r="P84" s="79">
        <v>904177</v>
      </c>
    </row>
    <row r="85" spans="15:16" ht="15">
      <c r="O85" s="79" t="s">
        <v>245</v>
      </c>
      <c r="P85" s="79">
        <v>1239</v>
      </c>
    </row>
    <row r="86" spans="15:16" ht="15">
      <c r="O86" s="79" t="s">
        <v>246</v>
      </c>
      <c r="P86" s="79">
        <v>9803</v>
      </c>
    </row>
    <row r="87" spans="15:16" ht="15">
      <c r="O87" s="79" t="s">
        <v>247</v>
      </c>
      <c r="P87" s="79">
        <v>9598</v>
      </c>
    </row>
    <row r="88" spans="15:16" ht="15">
      <c r="O88" s="79" t="s">
        <v>248</v>
      </c>
      <c r="P88" s="79">
        <v>8184</v>
      </c>
    </row>
    <row r="89" spans="15:16" ht="15">
      <c r="O89" s="79" t="s">
        <v>249</v>
      </c>
      <c r="P89" s="79">
        <v>6543</v>
      </c>
    </row>
    <row r="90" spans="15:16" ht="15">
      <c r="O90" s="79" t="s">
        <v>250</v>
      </c>
      <c r="P90" s="79">
        <v>1825</v>
      </c>
    </row>
    <row r="91" spans="15:16" ht="15">
      <c r="O91" s="79" t="s">
        <v>251</v>
      </c>
      <c r="P91" s="79">
        <v>3680</v>
      </c>
    </row>
    <row r="92" spans="15:16" ht="15">
      <c r="O92" s="79" t="s">
        <v>252</v>
      </c>
      <c r="P92" s="79">
        <v>9775</v>
      </c>
    </row>
    <row r="93" spans="15:16" ht="15">
      <c r="O93" s="79" t="s">
        <v>253</v>
      </c>
      <c r="P93" s="79">
        <v>2032</v>
      </c>
    </row>
    <row r="94" spans="15:16" ht="15">
      <c r="O94" s="79" t="s">
        <v>254</v>
      </c>
      <c r="P94" s="79">
        <v>81887</v>
      </c>
    </row>
    <row r="95" spans="15:16" ht="15">
      <c r="O95" s="79" t="s">
        <v>255</v>
      </c>
      <c r="P95" s="79">
        <v>9786</v>
      </c>
    </row>
    <row r="96" spans="15:16" ht="15">
      <c r="O96" s="79" t="s">
        <v>256</v>
      </c>
      <c r="P96" s="79">
        <v>908021</v>
      </c>
    </row>
    <row r="97" spans="15:16" ht="15">
      <c r="O97" s="79" t="s">
        <v>257</v>
      </c>
      <c r="P97" s="79">
        <v>901264</v>
      </c>
    </row>
    <row r="98" spans="15:16" ht="15">
      <c r="O98" s="79" t="s">
        <v>258</v>
      </c>
      <c r="P98" s="79">
        <v>907311</v>
      </c>
    </row>
    <row r="99" spans="15:16" ht="15">
      <c r="O99" s="79" t="s">
        <v>259</v>
      </c>
      <c r="P99" s="79">
        <v>902494</v>
      </c>
    </row>
    <row r="100" spans="15:16" ht="15">
      <c r="O100" s="79" t="s">
        <v>260</v>
      </c>
      <c r="P100" s="79">
        <v>902460</v>
      </c>
    </row>
    <row r="101" spans="15:16" ht="15">
      <c r="O101" s="79" t="s">
        <v>261</v>
      </c>
      <c r="P101" s="79">
        <v>910517</v>
      </c>
    </row>
    <row r="102" spans="15:16" ht="15">
      <c r="O102" s="79" t="s">
        <v>262</v>
      </c>
      <c r="P102" s="79">
        <v>905943</v>
      </c>
    </row>
    <row r="103" spans="15:16" ht="15">
      <c r="O103" s="79" t="s">
        <v>263</v>
      </c>
      <c r="P103" s="79">
        <v>2154</v>
      </c>
    </row>
    <row r="104" spans="15:16" ht="15">
      <c r="O104" s="79" t="s">
        <v>264</v>
      </c>
      <c r="P104" s="79">
        <v>5561</v>
      </c>
    </row>
    <row r="105" spans="15:16" ht="15">
      <c r="O105" s="79" t="s">
        <v>265</v>
      </c>
      <c r="P105" s="79">
        <v>54492</v>
      </c>
    </row>
    <row r="106" spans="15:16" ht="15">
      <c r="O106" s="79" t="s">
        <v>266</v>
      </c>
      <c r="P106" s="79">
        <v>5594</v>
      </c>
    </row>
    <row r="107" spans="15:16" ht="15">
      <c r="O107" s="79" t="s">
        <v>267</v>
      </c>
      <c r="P107" s="79">
        <v>55565</v>
      </c>
    </row>
    <row r="108" spans="15:16" ht="15">
      <c r="O108" s="79" t="s">
        <v>268</v>
      </c>
      <c r="P108" s="79">
        <v>61000</v>
      </c>
    </row>
    <row r="109" spans="15:16" ht="15">
      <c r="O109" s="79" t="s">
        <v>269</v>
      </c>
      <c r="P109" s="79">
        <v>911263</v>
      </c>
    </row>
    <row r="110" spans="15:16" ht="15">
      <c r="O110" s="79" t="s">
        <v>270</v>
      </c>
      <c r="P110" s="79">
        <v>907839</v>
      </c>
    </row>
    <row r="111" spans="15:16" ht="15">
      <c r="O111" s="79" t="s">
        <v>271</v>
      </c>
      <c r="P111" s="79">
        <v>902551</v>
      </c>
    </row>
    <row r="112" spans="15:16" ht="15">
      <c r="O112" s="79" t="s">
        <v>272</v>
      </c>
      <c r="P112" s="79">
        <v>908346</v>
      </c>
    </row>
    <row r="113" spans="15:16" ht="15">
      <c r="O113" s="79" t="s">
        <v>273</v>
      </c>
      <c r="P113" s="79">
        <v>908392</v>
      </c>
    </row>
    <row r="114" spans="15:16" ht="15">
      <c r="O114" s="79" t="s">
        <v>274</v>
      </c>
      <c r="P114" s="79">
        <v>7500</v>
      </c>
    </row>
    <row r="115" spans="15:16" ht="15">
      <c r="O115" s="79" t="s">
        <v>275</v>
      </c>
      <c r="P115" s="79">
        <v>52661</v>
      </c>
    </row>
    <row r="116" spans="15:16" ht="15">
      <c r="O116" s="79" t="s">
        <v>276</v>
      </c>
      <c r="P116" s="79">
        <v>54344</v>
      </c>
    </row>
    <row r="117" spans="15:16" ht="15">
      <c r="O117" s="79" t="s">
        <v>277</v>
      </c>
      <c r="P117" s="79">
        <v>903500</v>
      </c>
    </row>
    <row r="118" spans="15:16" ht="15">
      <c r="O118" s="79" t="s">
        <v>278</v>
      </c>
      <c r="P118" s="79">
        <v>5982</v>
      </c>
    </row>
    <row r="119" spans="15:16" ht="15">
      <c r="O119" s="79" t="s">
        <v>279</v>
      </c>
      <c r="P119" s="79">
        <v>53296</v>
      </c>
    </row>
    <row r="120" spans="15:16" ht="15">
      <c r="O120" s="79" t="s">
        <v>280</v>
      </c>
      <c r="P120" s="79">
        <v>53544</v>
      </c>
    </row>
    <row r="121" spans="15:16" ht="15">
      <c r="O121" s="79" t="s">
        <v>281</v>
      </c>
      <c r="P121" s="79">
        <v>904813</v>
      </c>
    </row>
    <row r="122" spans="15:16" ht="15">
      <c r="O122" s="79" t="s">
        <v>282</v>
      </c>
      <c r="P122" s="79">
        <v>4927</v>
      </c>
    </row>
    <row r="123" spans="15:16" ht="15">
      <c r="O123" s="79" t="s">
        <v>283</v>
      </c>
      <c r="P123" s="79">
        <v>51440</v>
      </c>
    </row>
    <row r="124" spans="15:16" ht="15">
      <c r="O124" s="79" t="s">
        <v>284</v>
      </c>
      <c r="P124" s="79">
        <v>901751</v>
      </c>
    </row>
    <row r="125" spans="15:16" ht="15">
      <c r="O125" s="79" t="s">
        <v>285</v>
      </c>
      <c r="P125" s="79">
        <v>4308</v>
      </c>
    </row>
    <row r="126" spans="15:16" ht="15">
      <c r="O126" s="79" t="s">
        <v>286</v>
      </c>
      <c r="P126" s="79">
        <v>56423</v>
      </c>
    </row>
    <row r="127" spans="15:16" ht="15">
      <c r="O127" s="79" t="s">
        <v>287</v>
      </c>
      <c r="P127" s="79">
        <v>2492</v>
      </c>
    </row>
    <row r="128" spans="15:16" ht="15">
      <c r="O128" s="79" t="s">
        <v>288</v>
      </c>
      <c r="P128" s="79">
        <v>50715</v>
      </c>
    </row>
    <row r="129" spans="15:16" ht="15">
      <c r="O129" s="79" t="s">
        <v>289</v>
      </c>
      <c r="P129" s="79">
        <v>5454</v>
      </c>
    </row>
    <row r="130" spans="15:16" ht="15">
      <c r="O130" s="79" t="s">
        <v>290</v>
      </c>
      <c r="P130" s="79">
        <v>3532</v>
      </c>
    </row>
    <row r="131" spans="15:16" ht="15">
      <c r="O131" s="79" t="s">
        <v>291</v>
      </c>
      <c r="P131" s="79">
        <v>905679</v>
      </c>
    </row>
    <row r="132" spans="15:16" ht="15">
      <c r="O132" s="79" t="s">
        <v>292</v>
      </c>
      <c r="P132" s="79">
        <v>906537</v>
      </c>
    </row>
    <row r="133" spans="15:16" ht="15">
      <c r="O133" s="79" t="s">
        <v>293</v>
      </c>
      <c r="P133" s="79">
        <v>904987</v>
      </c>
    </row>
    <row r="134" spans="15:16" ht="15">
      <c r="O134" s="79" t="s">
        <v>294</v>
      </c>
      <c r="P134" s="79">
        <v>912107</v>
      </c>
    </row>
    <row r="135" spans="15:16" ht="15">
      <c r="O135" s="79" t="s">
        <v>295</v>
      </c>
      <c r="P135" s="79">
        <v>912317</v>
      </c>
    </row>
    <row r="136" spans="15:16" ht="15">
      <c r="O136" s="79" t="s">
        <v>296</v>
      </c>
      <c r="P136" s="79">
        <v>910405</v>
      </c>
    </row>
    <row r="137" spans="15:16" ht="15">
      <c r="O137" s="79" t="s">
        <v>297</v>
      </c>
      <c r="P137" s="79">
        <v>910214</v>
      </c>
    </row>
    <row r="138" spans="15:16" ht="15">
      <c r="O138" s="79" t="s">
        <v>298</v>
      </c>
      <c r="P138" s="79">
        <v>911277</v>
      </c>
    </row>
    <row r="139" spans="15:16" ht="15">
      <c r="O139" s="79" t="s">
        <v>299</v>
      </c>
      <c r="P139" s="79">
        <v>904623</v>
      </c>
    </row>
    <row r="140" spans="15:16" ht="15">
      <c r="O140" s="79" t="s">
        <v>300</v>
      </c>
      <c r="P140" s="79">
        <v>1106</v>
      </c>
    </row>
    <row r="141" spans="15:16" ht="15">
      <c r="O141" s="79" t="s">
        <v>301</v>
      </c>
      <c r="P141" s="79">
        <v>71800</v>
      </c>
    </row>
    <row r="142" spans="15:16" ht="15">
      <c r="O142" s="79" t="s">
        <v>302</v>
      </c>
      <c r="P142" s="79">
        <v>1362</v>
      </c>
    </row>
    <row r="143" spans="15:16" ht="15">
      <c r="O143" s="79" t="s">
        <v>303</v>
      </c>
      <c r="P143" s="79">
        <v>55581</v>
      </c>
    </row>
    <row r="144" spans="15:16" ht="15">
      <c r="O144" s="79" t="s">
        <v>304</v>
      </c>
      <c r="P144" s="79">
        <v>9823</v>
      </c>
    </row>
    <row r="145" spans="15:16" ht="15">
      <c r="O145" s="79" t="s">
        <v>305</v>
      </c>
      <c r="P145" s="79">
        <v>51250</v>
      </c>
    </row>
    <row r="146" spans="15:16" ht="15">
      <c r="O146" s="79" t="s">
        <v>306</v>
      </c>
      <c r="P146" s="79">
        <v>3912</v>
      </c>
    </row>
    <row r="147" spans="15:16" ht="15">
      <c r="O147" s="79" t="s">
        <v>307</v>
      </c>
      <c r="P147" s="79">
        <v>81753</v>
      </c>
    </row>
    <row r="148" spans="15:16" ht="15">
      <c r="O148" s="79" t="s">
        <v>308</v>
      </c>
      <c r="P148" s="79">
        <v>53148</v>
      </c>
    </row>
    <row r="149" spans="15:16" ht="15">
      <c r="O149" s="79" t="s">
        <v>309</v>
      </c>
      <c r="P149" s="79">
        <v>5090</v>
      </c>
    </row>
    <row r="150" spans="15:16" ht="15">
      <c r="O150" s="79" t="s">
        <v>310</v>
      </c>
      <c r="P150" s="79">
        <v>9393</v>
      </c>
    </row>
    <row r="151" spans="15:16" ht="15">
      <c r="O151" s="79" t="s">
        <v>311</v>
      </c>
      <c r="P151" s="79">
        <v>51242</v>
      </c>
    </row>
    <row r="152" spans="15:16" ht="15">
      <c r="O152" s="79" t="s">
        <v>312</v>
      </c>
      <c r="P152" s="79">
        <v>61400</v>
      </c>
    </row>
    <row r="153" spans="15:16" ht="15">
      <c r="O153" s="79" t="s">
        <v>313</v>
      </c>
      <c r="P153" s="79">
        <v>6915</v>
      </c>
    </row>
    <row r="154" spans="15:16" ht="15">
      <c r="O154" s="79" t="s">
        <v>314</v>
      </c>
      <c r="P154" s="79">
        <v>57388</v>
      </c>
    </row>
    <row r="155" spans="15:16" ht="15">
      <c r="O155" s="79" t="s">
        <v>315</v>
      </c>
      <c r="P155" s="79">
        <v>50986</v>
      </c>
    </row>
    <row r="156" spans="15:16" ht="15">
      <c r="O156" s="79" t="s">
        <v>316</v>
      </c>
      <c r="P156" s="79">
        <v>901819</v>
      </c>
    </row>
    <row r="157" spans="15:16" ht="15">
      <c r="O157" s="79" t="s">
        <v>317</v>
      </c>
      <c r="P157" s="79">
        <v>82001</v>
      </c>
    </row>
    <row r="158" spans="15:16" ht="15">
      <c r="O158" s="79" t="s">
        <v>318</v>
      </c>
      <c r="P158" s="79">
        <v>5652</v>
      </c>
    </row>
    <row r="159" spans="15:16" ht="15">
      <c r="O159" s="79" t="s">
        <v>319</v>
      </c>
      <c r="P159" s="79">
        <v>53940</v>
      </c>
    </row>
    <row r="160" spans="15:16" ht="15">
      <c r="O160" s="79" t="s">
        <v>320</v>
      </c>
      <c r="P160" s="79">
        <v>905364</v>
      </c>
    </row>
    <row r="161" spans="15:16" ht="15">
      <c r="O161" s="79" t="s">
        <v>321</v>
      </c>
      <c r="P161" s="79">
        <v>905646</v>
      </c>
    </row>
    <row r="162" spans="15:16" ht="15">
      <c r="O162" s="79" t="s">
        <v>322</v>
      </c>
      <c r="P162" s="79">
        <v>905307</v>
      </c>
    </row>
    <row r="163" spans="15:16" ht="15">
      <c r="O163" s="79" t="s">
        <v>323</v>
      </c>
      <c r="P163" s="79">
        <v>905299</v>
      </c>
    </row>
    <row r="164" spans="15:16" ht="15">
      <c r="O164" s="79" t="s">
        <v>324</v>
      </c>
      <c r="P164" s="79">
        <v>907604</v>
      </c>
    </row>
    <row r="165" spans="15:16" ht="15">
      <c r="O165" s="79" t="s">
        <v>325</v>
      </c>
      <c r="P165" s="79">
        <v>912128</v>
      </c>
    </row>
    <row r="166" spans="15:16" ht="15">
      <c r="O166" s="79" t="s">
        <v>326</v>
      </c>
      <c r="P166" s="79">
        <v>901702</v>
      </c>
    </row>
    <row r="167" spans="15:16" ht="15">
      <c r="O167" s="79" t="s">
        <v>327</v>
      </c>
      <c r="P167" s="79">
        <v>57636</v>
      </c>
    </row>
    <row r="168" spans="15:16" ht="15">
      <c r="O168" s="79" t="s">
        <v>328</v>
      </c>
      <c r="P168" s="79">
        <v>82236</v>
      </c>
    </row>
    <row r="169" spans="15:16" ht="15">
      <c r="O169" s="79" t="s">
        <v>329</v>
      </c>
      <c r="P169" s="79">
        <v>910416</v>
      </c>
    </row>
    <row r="170" spans="15:16" ht="15">
      <c r="O170" s="79" t="s">
        <v>330</v>
      </c>
      <c r="P170" s="79">
        <v>5743</v>
      </c>
    </row>
    <row r="171" spans="15:16" ht="15">
      <c r="O171" s="79" t="s">
        <v>331</v>
      </c>
      <c r="P171" s="79">
        <v>57553</v>
      </c>
    </row>
    <row r="172" spans="15:16" ht="15">
      <c r="O172" s="79" t="s">
        <v>332</v>
      </c>
      <c r="P172" s="79">
        <v>4579</v>
      </c>
    </row>
    <row r="173" spans="15:16" ht="15">
      <c r="O173" s="79" t="s">
        <v>333</v>
      </c>
      <c r="P173" s="79">
        <v>2682</v>
      </c>
    </row>
    <row r="174" spans="15:16" ht="15">
      <c r="O174" s="79" t="s">
        <v>334</v>
      </c>
      <c r="P174" s="79">
        <v>1992</v>
      </c>
    </row>
    <row r="175" spans="15:16" ht="15">
      <c r="O175" s="79" t="s">
        <v>335</v>
      </c>
      <c r="P175" s="79">
        <v>7483</v>
      </c>
    </row>
    <row r="176" spans="15:16" ht="15">
      <c r="O176" s="79" t="s">
        <v>336</v>
      </c>
      <c r="P176" s="79">
        <v>2583</v>
      </c>
    </row>
    <row r="177" spans="15:16" ht="15">
      <c r="O177" s="79" t="s">
        <v>337</v>
      </c>
      <c r="P177" s="79">
        <v>2716</v>
      </c>
    </row>
    <row r="178" spans="15:16" ht="15">
      <c r="O178" s="79" t="s">
        <v>338</v>
      </c>
      <c r="P178" s="79">
        <v>4035</v>
      </c>
    </row>
    <row r="179" spans="15:16" ht="15">
      <c r="O179" s="79" t="s">
        <v>339</v>
      </c>
      <c r="P179" s="79">
        <v>9994</v>
      </c>
    </row>
    <row r="180" spans="15:16" ht="15">
      <c r="O180" s="79" t="s">
        <v>340</v>
      </c>
      <c r="P180" s="79">
        <v>50005</v>
      </c>
    </row>
    <row r="181" spans="15:16" ht="15">
      <c r="O181" s="79" t="s">
        <v>341</v>
      </c>
      <c r="P181" s="79">
        <v>1089</v>
      </c>
    </row>
    <row r="182" spans="15:16" ht="15">
      <c r="O182" s="79" t="s">
        <v>342</v>
      </c>
      <c r="P182" s="79">
        <v>3301</v>
      </c>
    </row>
    <row r="183" spans="15:16" ht="15">
      <c r="O183" s="79" t="s">
        <v>343</v>
      </c>
      <c r="P183" s="79">
        <v>5256</v>
      </c>
    </row>
    <row r="184" spans="15:16" ht="15">
      <c r="O184" s="79" t="s">
        <v>344</v>
      </c>
      <c r="P184" s="79">
        <v>83467</v>
      </c>
    </row>
    <row r="185" spans="15:16" ht="15">
      <c r="O185" s="79" t="s">
        <v>345</v>
      </c>
      <c r="P185" s="79">
        <v>1247</v>
      </c>
    </row>
    <row r="186" spans="15:16" ht="15">
      <c r="O186" s="79" t="s">
        <v>346</v>
      </c>
      <c r="P186" s="79">
        <v>3524</v>
      </c>
    </row>
    <row r="187" spans="15:16" ht="15">
      <c r="O187" s="79" t="s">
        <v>347</v>
      </c>
      <c r="P187" s="79">
        <v>83355</v>
      </c>
    </row>
    <row r="188" spans="15:16" ht="15">
      <c r="O188" s="79" t="s">
        <v>348</v>
      </c>
      <c r="P188" s="79">
        <v>55920</v>
      </c>
    </row>
    <row r="189" spans="15:16" ht="15">
      <c r="O189" s="79" t="s">
        <v>349</v>
      </c>
      <c r="P189" s="79">
        <v>54930</v>
      </c>
    </row>
    <row r="190" spans="15:16" ht="15">
      <c r="O190" s="79" t="s">
        <v>350</v>
      </c>
      <c r="P190" s="79">
        <v>5124</v>
      </c>
    </row>
    <row r="191" spans="15:16" ht="15">
      <c r="O191" s="79" t="s">
        <v>351</v>
      </c>
      <c r="P191" s="79">
        <v>51085</v>
      </c>
    </row>
    <row r="192" spans="15:16" ht="15">
      <c r="O192" s="79" t="s">
        <v>352</v>
      </c>
      <c r="P192" s="79">
        <v>912053</v>
      </c>
    </row>
    <row r="193" spans="15:16" ht="15">
      <c r="O193" s="79" t="s">
        <v>353</v>
      </c>
      <c r="P193" s="79">
        <v>7707</v>
      </c>
    </row>
    <row r="194" spans="15:16" ht="15">
      <c r="O194" s="79" t="s">
        <v>354</v>
      </c>
      <c r="P194" s="79">
        <v>55391</v>
      </c>
    </row>
    <row r="195" spans="15:16" ht="15">
      <c r="O195" s="79" t="s">
        <v>355</v>
      </c>
      <c r="P195" s="79">
        <v>81955</v>
      </c>
    </row>
    <row r="196" spans="15:16" ht="15">
      <c r="O196" s="79" t="s">
        <v>356</v>
      </c>
      <c r="P196" s="79">
        <v>908526</v>
      </c>
    </row>
    <row r="197" spans="15:16" ht="15">
      <c r="O197" s="79" t="s">
        <v>357</v>
      </c>
      <c r="P197" s="79">
        <v>905588</v>
      </c>
    </row>
    <row r="198" spans="15:16" ht="15">
      <c r="O198" s="79" t="s">
        <v>358</v>
      </c>
      <c r="P198" s="79">
        <v>8532</v>
      </c>
    </row>
    <row r="199" spans="15:16" ht="15">
      <c r="O199" s="79" t="s">
        <v>359</v>
      </c>
      <c r="P199" s="79">
        <v>5504</v>
      </c>
    </row>
    <row r="200" spans="15:16" ht="15">
      <c r="O200" s="79" t="s">
        <v>360</v>
      </c>
      <c r="P200" s="79">
        <v>51960</v>
      </c>
    </row>
    <row r="201" spans="15:16" ht="15">
      <c r="O201" s="79" t="s">
        <v>361</v>
      </c>
      <c r="P201" s="79">
        <v>907352</v>
      </c>
    </row>
    <row r="202" spans="15:16" ht="15">
      <c r="O202" s="79" t="s">
        <v>362</v>
      </c>
      <c r="P202" s="79">
        <v>51952</v>
      </c>
    </row>
    <row r="203" spans="15:16" ht="15">
      <c r="O203" s="79" t="s">
        <v>363</v>
      </c>
      <c r="P203" s="79">
        <v>902353</v>
      </c>
    </row>
    <row r="204" spans="15:16" ht="15">
      <c r="O204" s="79" t="s">
        <v>364</v>
      </c>
      <c r="P204" s="79">
        <v>51234</v>
      </c>
    </row>
    <row r="205" spans="15:16" ht="15">
      <c r="O205" s="79" t="s">
        <v>365</v>
      </c>
      <c r="P205" s="79">
        <v>83439</v>
      </c>
    </row>
    <row r="206" spans="15:16" ht="15">
      <c r="O206" s="79" t="s">
        <v>366</v>
      </c>
      <c r="P206" s="79">
        <v>56984</v>
      </c>
    </row>
    <row r="207" spans="15:16" ht="15">
      <c r="O207" s="79" t="s">
        <v>367</v>
      </c>
      <c r="P207" s="79">
        <v>4902</v>
      </c>
    </row>
    <row r="208" spans="15:16" ht="15">
      <c r="O208" s="79" t="s">
        <v>368</v>
      </c>
      <c r="P208" s="79">
        <v>52744</v>
      </c>
    </row>
    <row r="209" spans="15:16" ht="15">
      <c r="O209" s="79" t="s">
        <v>369</v>
      </c>
      <c r="P209" s="79">
        <v>2724</v>
      </c>
    </row>
    <row r="210" spans="15:16" ht="15">
      <c r="O210" s="79" t="s">
        <v>370</v>
      </c>
      <c r="P210" s="79">
        <v>911452</v>
      </c>
    </row>
    <row r="211" spans="15:16" ht="15">
      <c r="O211" s="79" t="s">
        <v>371</v>
      </c>
      <c r="P211" s="79">
        <v>56175</v>
      </c>
    </row>
    <row r="212" spans="15:16" ht="15">
      <c r="O212" s="79" t="s">
        <v>372</v>
      </c>
      <c r="P212" s="79">
        <v>905141</v>
      </c>
    </row>
    <row r="213" spans="15:16" ht="15">
      <c r="O213" s="79" t="s">
        <v>373</v>
      </c>
      <c r="P213" s="79">
        <v>907953</v>
      </c>
    </row>
    <row r="214" spans="15:16" ht="15">
      <c r="O214" s="79" t="s">
        <v>374</v>
      </c>
      <c r="P214" s="79">
        <v>7748</v>
      </c>
    </row>
    <row r="215" spans="15:16" ht="15">
      <c r="O215" s="79" t="s">
        <v>375</v>
      </c>
      <c r="P215" s="79">
        <v>901421</v>
      </c>
    </row>
    <row r="216" spans="15:16" ht="15">
      <c r="O216" s="79" t="s">
        <v>376</v>
      </c>
      <c r="P216" s="79">
        <v>906313</v>
      </c>
    </row>
    <row r="217" spans="15:16" ht="15">
      <c r="O217" s="79" t="s">
        <v>377</v>
      </c>
      <c r="P217" s="79">
        <v>6163</v>
      </c>
    </row>
    <row r="218" spans="15:16" ht="15">
      <c r="O218" s="79" t="s">
        <v>378</v>
      </c>
      <c r="P218" s="79">
        <v>53610</v>
      </c>
    </row>
    <row r="219" spans="15:16" ht="15">
      <c r="O219" s="79" t="s">
        <v>379</v>
      </c>
      <c r="P219" s="79">
        <v>910696</v>
      </c>
    </row>
    <row r="220" spans="15:16" ht="15">
      <c r="O220" s="79" t="s">
        <v>380</v>
      </c>
      <c r="P220" s="79">
        <v>901272</v>
      </c>
    </row>
    <row r="221" spans="15:16" ht="15">
      <c r="O221" s="79" t="s">
        <v>381</v>
      </c>
      <c r="P221" s="79">
        <v>906263</v>
      </c>
    </row>
    <row r="222" spans="15:16" ht="15">
      <c r="O222" s="79" t="s">
        <v>382</v>
      </c>
      <c r="P222" s="79">
        <v>54360</v>
      </c>
    </row>
    <row r="223" spans="15:16" ht="15">
      <c r="O223" s="79" t="s">
        <v>383</v>
      </c>
      <c r="P223" s="79">
        <v>81641</v>
      </c>
    </row>
    <row r="224" spans="15:16" ht="15">
      <c r="O224" s="79" t="s">
        <v>384</v>
      </c>
      <c r="P224" s="79">
        <v>51507</v>
      </c>
    </row>
    <row r="225" spans="15:16" ht="15">
      <c r="O225" s="79" t="s">
        <v>385</v>
      </c>
      <c r="P225" s="79">
        <v>7021</v>
      </c>
    </row>
    <row r="226" spans="15:16" ht="15">
      <c r="O226" s="79" t="s">
        <v>386</v>
      </c>
      <c r="P226" s="79">
        <v>83376</v>
      </c>
    </row>
    <row r="227" spans="15:16" ht="15">
      <c r="O227" s="79" t="s">
        <v>387</v>
      </c>
      <c r="P227" s="79">
        <v>1659</v>
      </c>
    </row>
    <row r="228" spans="15:16" ht="15">
      <c r="O228" s="79" t="s">
        <v>388</v>
      </c>
      <c r="P228" s="79">
        <v>9846</v>
      </c>
    </row>
    <row r="229" spans="15:16" ht="15">
      <c r="O229" s="79" t="s">
        <v>389</v>
      </c>
      <c r="P229" s="79">
        <v>80965</v>
      </c>
    </row>
    <row r="230" spans="15:16" ht="15">
      <c r="O230" s="79" t="s">
        <v>390</v>
      </c>
      <c r="P230" s="79">
        <v>5883</v>
      </c>
    </row>
    <row r="231" spans="15:16" ht="15">
      <c r="O231" s="79" t="s">
        <v>391</v>
      </c>
      <c r="P231" s="79">
        <v>53552</v>
      </c>
    </row>
    <row r="232" spans="15:16" ht="15">
      <c r="O232" s="79" t="s">
        <v>392</v>
      </c>
      <c r="P232" s="79">
        <v>909235</v>
      </c>
    </row>
    <row r="233" spans="15:16" ht="15">
      <c r="O233" s="79" t="s">
        <v>393</v>
      </c>
      <c r="P233" s="79">
        <v>4935</v>
      </c>
    </row>
    <row r="234" spans="15:16" ht="15">
      <c r="O234" s="79" t="s">
        <v>394</v>
      </c>
      <c r="P234" s="79">
        <v>52430</v>
      </c>
    </row>
    <row r="235" spans="15:16" ht="15">
      <c r="O235" s="79" t="s">
        <v>395</v>
      </c>
      <c r="P235" s="79">
        <v>1346</v>
      </c>
    </row>
    <row r="236" spans="15:16" ht="15">
      <c r="O236" s="79" t="s">
        <v>396</v>
      </c>
      <c r="P236" s="79">
        <v>51754</v>
      </c>
    </row>
    <row r="237" spans="15:16" ht="15">
      <c r="O237" s="79" t="s">
        <v>397</v>
      </c>
      <c r="P237" s="79">
        <v>911655</v>
      </c>
    </row>
    <row r="238" spans="15:16" ht="15">
      <c r="O238" s="79" t="s">
        <v>398</v>
      </c>
      <c r="P238" s="79">
        <v>7244</v>
      </c>
    </row>
    <row r="239" spans="15:16" ht="15">
      <c r="O239" s="79" t="s">
        <v>399</v>
      </c>
      <c r="P239" s="79">
        <v>56893</v>
      </c>
    </row>
    <row r="240" spans="15:16" ht="15">
      <c r="O240" s="79" t="s">
        <v>400</v>
      </c>
      <c r="P240" s="79">
        <v>906636</v>
      </c>
    </row>
    <row r="241" spans="15:16" ht="15">
      <c r="O241" s="79" t="s">
        <v>401</v>
      </c>
      <c r="P241" s="79">
        <v>52876</v>
      </c>
    </row>
    <row r="242" spans="15:16" ht="15">
      <c r="O242" s="79" t="s">
        <v>402</v>
      </c>
      <c r="P242" s="79">
        <v>83810</v>
      </c>
    </row>
    <row r="243" spans="15:16" ht="15">
      <c r="O243" s="79" t="s">
        <v>403</v>
      </c>
      <c r="P243" s="79">
        <v>51928</v>
      </c>
    </row>
    <row r="244" spans="15:16" ht="15">
      <c r="O244" s="79" t="s">
        <v>404</v>
      </c>
      <c r="P244" s="79">
        <v>1602</v>
      </c>
    </row>
    <row r="245" spans="15:16" ht="15">
      <c r="O245" s="79" t="s">
        <v>405</v>
      </c>
      <c r="P245" s="79">
        <v>1329</v>
      </c>
    </row>
    <row r="246" spans="15:16" ht="15">
      <c r="O246" s="79" t="s">
        <v>406</v>
      </c>
      <c r="P246" s="79">
        <v>51135</v>
      </c>
    </row>
    <row r="247" spans="15:16" ht="15">
      <c r="O247" s="79" t="s">
        <v>407</v>
      </c>
      <c r="P247" s="79">
        <v>4968</v>
      </c>
    </row>
    <row r="248" spans="15:16" ht="15">
      <c r="O248" s="79" t="s">
        <v>408</v>
      </c>
      <c r="P248" s="79">
        <v>2328</v>
      </c>
    </row>
    <row r="249" spans="15:16" ht="15">
      <c r="O249" s="79" t="s">
        <v>409</v>
      </c>
      <c r="P249" s="79">
        <v>56844</v>
      </c>
    </row>
    <row r="250" spans="15:16" ht="15">
      <c r="O250" s="79" t="s">
        <v>410</v>
      </c>
      <c r="P250" s="79">
        <v>2963</v>
      </c>
    </row>
    <row r="251" spans="15:16" ht="15">
      <c r="O251" s="79" t="s">
        <v>411</v>
      </c>
      <c r="P251" s="79">
        <v>6626</v>
      </c>
    </row>
    <row r="252" spans="15:16" ht="15">
      <c r="O252" s="79" t="s">
        <v>412</v>
      </c>
      <c r="P252" s="79">
        <v>80649</v>
      </c>
    </row>
    <row r="253" spans="15:16" ht="15">
      <c r="O253" s="79" t="s">
        <v>413</v>
      </c>
      <c r="P253" s="79">
        <v>81191</v>
      </c>
    </row>
    <row r="254" spans="15:16" ht="15">
      <c r="O254" s="79" t="s">
        <v>414</v>
      </c>
      <c r="P254" s="79">
        <v>910271</v>
      </c>
    </row>
    <row r="255" spans="15:16" ht="15">
      <c r="O255" s="79" t="s">
        <v>415</v>
      </c>
      <c r="P255" s="79">
        <v>83068</v>
      </c>
    </row>
    <row r="256" spans="15:16" ht="15">
      <c r="O256" s="79" t="s">
        <v>416</v>
      </c>
      <c r="P256" s="79">
        <v>83411</v>
      </c>
    </row>
    <row r="257" spans="15:16" ht="15">
      <c r="O257" s="79" t="s">
        <v>417</v>
      </c>
      <c r="P257" s="79">
        <v>4588</v>
      </c>
    </row>
    <row r="258" spans="15:16" ht="15">
      <c r="O258" s="79" t="s">
        <v>418</v>
      </c>
      <c r="P258" s="79">
        <v>910955</v>
      </c>
    </row>
    <row r="259" spans="15:16" ht="15">
      <c r="O259" s="79" t="s">
        <v>419</v>
      </c>
      <c r="P259" s="79">
        <v>73100</v>
      </c>
    </row>
    <row r="260" spans="15:16" ht="15">
      <c r="O260" s="79" t="s">
        <v>420</v>
      </c>
      <c r="P260" s="79">
        <v>908458</v>
      </c>
    </row>
    <row r="261" spans="15:16" ht="15">
      <c r="O261" s="79" t="s">
        <v>421</v>
      </c>
      <c r="P261" s="79">
        <v>7252</v>
      </c>
    </row>
    <row r="262" spans="15:16" ht="15">
      <c r="O262" s="79" t="s">
        <v>422</v>
      </c>
      <c r="P262" s="79">
        <v>57371</v>
      </c>
    </row>
    <row r="263" spans="15:16" ht="15">
      <c r="O263" s="79" t="s">
        <v>423</v>
      </c>
      <c r="P263" s="79">
        <v>912135</v>
      </c>
    </row>
    <row r="264" spans="15:16" ht="15">
      <c r="O264" s="79" t="s">
        <v>424</v>
      </c>
      <c r="P264" s="79">
        <v>1069</v>
      </c>
    </row>
    <row r="265" spans="15:16" ht="15">
      <c r="O265" s="79" t="s">
        <v>425</v>
      </c>
      <c r="P265" s="79">
        <v>3193</v>
      </c>
    </row>
    <row r="266" spans="15:16" ht="15">
      <c r="O266" s="79" t="s">
        <v>426</v>
      </c>
      <c r="P266" s="79">
        <v>1081</v>
      </c>
    </row>
    <row r="267" spans="15:16" ht="15">
      <c r="O267" s="79" t="s">
        <v>427</v>
      </c>
      <c r="P267" s="79">
        <v>7203</v>
      </c>
    </row>
    <row r="268" spans="15:16" ht="15">
      <c r="O268" s="79" t="s">
        <v>428</v>
      </c>
      <c r="P268" s="79">
        <v>1775</v>
      </c>
    </row>
    <row r="269" spans="15:16" ht="15">
      <c r="O269" s="79" t="s">
        <v>429</v>
      </c>
      <c r="P269" s="79">
        <v>3160</v>
      </c>
    </row>
    <row r="270" spans="15:16" ht="15">
      <c r="O270" s="79" t="s">
        <v>430</v>
      </c>
      <c r="P270" s="79">
        <v>52884</v>
      </c>
    </row>
    <row r="271" spans="15:16" ht="15">
      <c r="O271" s="79" t="s">
        <v>431</v>
      </c>
      <c r="P271" s="79">
        <v>1098</v>
      </c>
    </row>
    <row r="272" spans="15:16" ht="15">
      <c r="O272" s="79" t="s">
        <v>432</v>
      </c>
      <c r="P272" s="79">
        <v>9832</v>
      </c>
    </row>
    <row r="273" spans="15:16" ht="15">
      <c r="O273" s="79" t="s">
        <v>433</v>
      </c>
      <c r="P273" s="79">
        <v>4497</v>
      </c>
    </row>
    <row r="274" spans="15:16" ht="15">
      <c r="O274" s="79" t="s">
        <v>434</v>
      </c>
      <c r="P274" s="79">
        <v>56761</v>
      </c>
    </row>
    <row r="275" spans="15:16" ht="15">
      <c r="O275" s="79" t="s">
        <v>435</v>
      </c>
      <c r="P275" s="79">
        <v>910976</v>
      </c>
    </row>
    <row r="276" spans="15:16" ht="15">
      <c r="O276" s="79" t="s">
        <v>436</v>
      </c>
      <c r="P276" s="79">
        <v>910359</v>
      </c>
    </row>
    <row r="277" spans="15:16" ht="15">
      <c r="O277" s="79" t="s">
        <v>437</v>
      </c>
      <c r="P277" s="79">
        <v>911494</v>
      </c>
    </row>
    <row r="278" spans="15:16" ht="15">
      <c r="O278" s="79" t="s">
        <v>438</v>
      </c>
      <c r="P278" s="79">
        <v>904979</v>
      </c>
    </row>
    <row r="279" spans="15:16" ht="15">
      <c r="O279" s="79" t="s">
        <v>439</v>
      </c>
      <c r="P279" s="79">
        <v>51663</v>
      </c>
    </row>
    <row r="280" spans="15:16" ht="15">
      <c r="O280" s="79" t="s">
        <v>440</v>
      </c>
      <c r="P280" s="79">
        <v>53692</v>
      </c>
    </row>
    <row r="281" spans="15:16" ht="15">
      <c r="O281" s="79" t="s">
        <v>441</v>
      </c>
      <c r="P281" s="79">
        <v>903427</v>
      </c>
    </row>
    <row r="282" spans="15:16" ht="15">
      <c r="O282" s="79" t="s">
        <v>442</v>
      </c>
      <c r="P282" s="79">
        <v>910236</v>
      </c>
    </row>
    <row r="283" spans="15:16" ht="15">
      <c r="O283" s="79" t="s">
        <v>443</v>
      </c>
      <c r="P283" s="79">
        <v>901876</v>
      </c>
    </row>
    <row r="284" spans="15:16" ht="15">
      <c r="O284" s="79" t="s">
        <v>444</v>
      </c>
      <c r="P284" s="79">
        <v>4736</v>
      </c>
    </row>
    <row r="285" spans="15:16" ht="15">
      <c r="O285" s="79" t="s">
        <v>444</v>
      </c>
      <c r="P285" s="79">
        <v>4769</v>
      </c>
    </row>
    <row r="286" spans="15:16" ht="15">
      <c r="O286" s="79" t="s">
        <v>444</v>
      </c>
      <c r="P286" s="79">
        <v>4819</v>
      </c>
    </row>
    <row r="287" spans="15:16" ht="15">
      <c r="O287" s="79" t="s">
        <v>445</v>
      </c>
      <c r="P287" s="79">
        <v>83264</v>
      </c>
    </row>
    <row r="288" spans="15:16" ht="15">
      <c r="O288" s="79" t="s">
        <v>446</v>
      </c>
      <c r="P288" s="79">
        <v>3053</v>
      </c>
    </row>
    <row r="289" spans="15:16" ht="15">
      <c r="O289" s="79" t="s">
        <v>447</v>
      </c>
      <c r="P289" s="79">
        <v>1279</v>
      </c>
    </row>
    <row r="290" spans="15:16" ht="15">
      <c r="O290" s="79" t="s">
        <v>448</v>
      </c>
      <c r="P290" s="79">
        <v>62400</v>
      </c>
    </row>
    <row r="291" spans="15:16" ht="15">
      <c r="O291" s="79" t="s">
        <v>449</v>
      </c>
      <c r="P291" s="79">
        <v>1734</v>
      </c>
    </row>
    <row r="292" spans="15:16" ht="15">
      <c r="O292" s="79" t="s">
        <v>450</v>
      </c>
      <c r="P292" s="79">
        <v>54906</v>
      </c>
    </row>
    <row r="293" spans="15:16" ht="15">
      <c r="O293" s="79" t="s">
        <v>451</v>
      </c>
      <c r="P293" s="79">
        <v>81832</v>
      </c>
    </row>
    <row r="294" spans="15:16" ht="15">
      <c r="O294" s="79" t="s">
        <v>452</v>
      </c>
      <c r="P294" s="79">
        <v>83544</v>
      </c>
    </row>
    <row r="295" spans="15:16" ht="15">
      <c r="O295" s="79" t="s">
        <v>453</v>
      </c>
      <c r="P295" s="79">
        <v>999800</v>
      </c>
    </row>
    <row r="296" spans="15:16" ht="15">
      <c r="O296" s="79" t="s">
        <v>454</v>
      </c>
      <c r="P296" s="79">
        <v>81112</v>
      </c>
    </row>
    <row r="297" spans="15:16" ht="15">
      <c r="O297" s="79" t="s">
        <v>455</v>
      </c>
      <c r="P297" s="79">
        <v>80028</v>
      </c>
    </row>
    <row r="298" spans="15:16" ht="15">
      <c r="O298" s="79" t="s">
        <v>456</v>
      </c>
      <c r="P298" s="79">
        <v>57173</v>
      </c>
    </row>
    <row r="299" spans="15:16" ht="15">
      <c r="O299" s="79" t="s">
        <v>457</v>
      </c>
      <c r="P299" s="79">
        <v>73800</v>
      </c>
    </row>
    <row r="300" spans="15:16" ht="15">
      <c r="O300" s="79" t="s">
        <v>458</v>
      </c>
      <c r="P300" s="79">
        <v>90000</v>
      </c>
    </row>
    <row r="301" spans="15:16" ht="15">
      <c r="O301" s="79" t="s">
        <v>459</v>
      </c>
      <c r="P301" s="79">
        <v>7995</v>
      </c>
    </row>
    <row r="302" spans="15:16" ht="15">
      <c r="O302" s="79" t="s">
        <v>460</v>
      </c>
      <c r="P302" s="79">
        <v>55895</v>
      </c>
    </row>
    <row r="303" spans="15:16" ht="15">
      <c r="O303" s="79" t="s">
        <v>461</v>
      </c>
      <c r="P303" s="79">
        <v>903393</v>
      </c>
    </row>
    <row r="304" spans="15:16" ht="15">
      <c r="O304" s="79" t="s">
        <v>462</v>
      </c>
      <c r="P304" s="79">
        <v>50944</v>
      </c>
    </row>
    <row r="305" spans="15:16" ht="15">
      <c r="O305" s="79" t="s">
        <v>463</v>
      </c>
      <c r="P305" s="79">
        <v>3557</v>
      </c>
    </row>
    <row r="306" spans="15:16" ht="15">
      <c r="O306" s="79" t="s">
        <v>464</v>
      </c>
      <c r="P306" s="79">
        <v>54195</v>
      </c>
    </row>
    <row r="307" spans="15:16" ht="15">
      <c r="O307" s="79" t="s">
        <v>465</v>
      </c>
      <c r="P307" s="79">
        <v>50812</v>
      </c>
    </row>
    <row r="308" spans="15:16" ht="15">
      <c r="O308" s="79" t="s">
        <v>466</v>
      </c>
      <c r="P308" s="79">
        <v>50004</v>
      </c>
    </row>
    <row r="309" spans="15:16" ht="15">
      <c r="O309" s="79" t="s">
        <v>467</v>
      </c>
      <c r="P309" s="79">
        <v>1271</v>
      </c>
    </row>
    <row r="310" spans="15:16" ht="15">
      <c r="O310" s="79" t="s">
        <v>468</v>
      </c>
      <c r="P310" s="79">
        <v>3243</v>
      </c>
    </row>
    <row r="311" spans="15:16" ht="15">
      <c r="O311" s="79" t="s">
        <v>469</v>
      </c>
      <c r="P311" s="79">
        <v>1016</v>
      </c>
    </row>
    <row r="312" spans="15:16" ht="15">
      <c r="O312" s="79" t="s">
        <v>470</v>
      </c>
      <c r="P312" s="79">
        <v>80008</v>
      </c>
    </row>
    <row r="313" spans="15:16" ht="15">
      <c r="O313" s="79" t="s">
        <v>471</v>
      </c>
      <c r="P313" s="79">
        <v>1031</v>
      </c>
    </row>
    <row r="314" spans="15:16" ht="15">
      <c r="O314" s="79" t="s">
        <v>472</v>
      </c>
      <c r="P314" s="79">
        <v>910045</v>
      </c>
    </row>
    <row r="315" spans="15:16" ht="15">
      <c r="O315" s="79" t="s">
        <v>473</v>
      </c>
      <c r="P315" s="79">
        <v>6816</v>
      </c>
    </row>
    <row r="316" spans="15:16" ht="15">
      <c r="O316" s="79" t="s">
        <v>474</v>
      </c>
      <c r="P316" s="79">
        <v>54815</v>
      </c>
    </row>
    <row r="317" spans="15:16" ht="15">
      <c r="O317" s="79" t="s">
        <v>475</v>
      </c>
      <c r="P317" s="79">
        <v>1017</v>
      </c>
    </row>
    <row r="318" spans="15:16" ht="15">
      <c r="O318" s="79" t="s">
        <v>476</v>
      </c>
      <c r="P318" s="79">
        <v>20000</v>
      </c>
    </row>
    <row r="319" spans="15:16" ht="15">
      <c r="O319" s="79" t="s">
        <v>477</v>
      </c>
      <c r="P319" s="79">
        <v>2872</v>
      </c>
    </row>
    <row r="320" spans="15:16" ht="15">
      <c r="O320" s="79" t="s">
        <v>478</v>
      </c>
      <c r="P320" s="79">
        <v>52892</v>
      </c>
    </row>
    <row r="321" spans="15:16" ht="15">
      <c r="O321" s="79" t="s">
        <v>479</v>
      </c>
      <c r="P321" s="79">
        <v>908109</v>
      </c>
    </row>
    <row r="322" spans="15:16" ht="15">
      <c r="O322" s="79" t="s">
        <v>480</v>
      </c>
      <c r="P322" s="79">
        <v>7368</v>
      </c>
    </row>
    <row r="323" spans="15:16" ht="15">
      <c r="O323" s="79" t="s">
        <v>481</v>
      </c>
      <c r="P323" s="79">
        <v>57454</v>
      </c>
    </row>
    <row r="324" spans="15:16" ht="15">
      <c r="O324" s="79" t="s">
        <v>482</v>
      </c>
      <c r="P324" s="79">
        <v>905570</v>
      </c>
    </row>
    <row r="325" spans="15:16" ht="15">
      <c r="O325" s="79" t="s">
        <v>483</v>
      </c>
      <c r="P325" s="79">
        <v>905869</v>
      </c>
    </row>
    <row r="326" spans="15:16" ht="15">
      <c r="O326" s="79" t="s">
        <v>484</v>
      </c>
      <c r="P326" s="79">
        <v>911151</v>
      </c>
    </row>
    <row r="327" spans="15:16" ht="15">
      <c r="O327" s="79" t="s">
        <v>485</v>
      </c>
      <c r="P327" s="79">
        <v>1453</v>
      </c>
    </row>
    <row r="328" spans="15:16" ht="15">
      <c r="O328" s="79" t="s">
        <v>486</v>
      </c>
      <c r="P328" s="79">
        <v>81898</v>
      </c>
    </row>
    <row r="329" spans="15:16" ht="15">
      <c r="O329" s="79" t="s">
        <v>487</v>
      </c>
      <c r="P329" s="79">
        <v>910372</v>
      </c>
    </row>
    <row r="330" spans="15:16" ht="15">
      <c r="O330" s="79" t="s">
        <v>488</v>
      </c>
      <c r="P330" s="79">
        <v>910348</v>
      </c>
    </row>
    <row r="331" spans="15:16" ht="15">
      <c r="O331" s="79" t="s">
        <v>489</v>
      </c>
      <c r="P331" s="79">
        <v>6675</v>
      </c>
    </row>
    <row r="332" spans="15:16" ht="15">
      <c r="O332" s="79" t="s">
        <v>490</v>
      </c>
      <c r="P332" s="79">
        <v>51903</v>
      </c>
    </row>
    <row r="333" spans="15:16" ht="15">
      <c r="O333" s="79" t="s">
        <v>491</v>
      </c>
      <c r="P333" s="79">
        <v>911907</v>
      </c>
    </row>
    <row r="334" spans="15:16" ht="15">
      <c r="O334" s="79" t="s">
        <v>492</v>
      </c>
      <c r="P334" s="79">
        <v>55813</v>
      </c>
    </row>
    <row r="335" spans="15:16" ht="15">
      <c r="O335" s="79" t="s">
        <v>493</v>
      </c>
      <c r="P335" s="79">
        <v>79600</v>
      </c>
    </row>
    <row r="336" spans="15:16" ht="15">
      <c r="O336" s="79" t="s">
        <v>494</v>
      </c>
      <c r="P336" s="79">
        <v>4662</v>
      </c>
    </row>
    <row r="337" spans="15:16" ht="15">
      <c r="O337" s="79" t="s">
        <v>495</v>
      </c>
      <c r="P337" s="79">
        <v>912281</v>
      </c>
    </row>
    <row r="338" spans="15:16" ht="15">
      <c r="O338" s="79" t="s">
        <v>496</v>
      </c>
      <c r="P338" s="79">
        <v>909718</v>
      </c>
    </row>
    <row r="339" spans="15:16" ht="15">
      <c r="O339" s="79" t="s">
        <v>497</v>
      </c>
      <c r="P339" s="79">
        <v>904359</v>
      </c>
    </row>
    <row r="340" spans="15:16" ht="15">
      <c r="O340" s="79" t="s">
        <v>498</v>
      </c>
      <c r="P340" s="79">
        <v>54963</v>
      </c>
    </row>
    <row r="341" spans="15:16" ht="15">
      <c r="O341" s="79" t="s">
        <v>499</v>
      </c>
      <c r="P341" s="79">
        <v>6650</v>
      </c>
    </row>
    <row r="342" spans="15:16" ht="15">
      <c r="O342" s="79" t="s">
        <v>500</v>
      </c>
      <c r="P342" s="79">
        <v>51820</v>
      </c>
    </row>
    <row r="343" spans="15:16" ht="15">
      <c r="O343" s="79" t="s">
        <v>501</v>
      </c>
      <c r="P343" s="79">
        <v>8135</v>
      </c>
    </row>
    <row r="344" spans="15:16" ht="15">
      <c r="O344" s="79" t="s">
        <v>502</v>
      </c>
      <c r="P344" s="79">
        <v>54402</v>
      </c>
    </row>
    <row r="345" spans="15:16" ht="15">
      <c r="O345" s="79" t="s">
        <v>503</v>
      </c>
      <c r="P345" s="79">
        <v>904854</v>
      </c>
    </row>
    <row r="346" spans="15:16" ht="15">
      <c r="O346" s="79" t="s">
        <v>504</v>
      </c>
      <c r="P346" s="79">
        <v>904862</v>
      </c>
    </row>
    <row r="347" spans="15:16" ht="15">
      <c r="O347" s="79" t="s">
        <v>505</v>
      </c>
      <c r="P347" s="79">
        <v>904847</v>
      </c>
    </row>
    <row r="348" spans="15:16" ht="15">
      <c r="O348" s="79" t="s">
        <v>506</v>
      </c>
      <c r="P348" s="79">
        <v>904730</v>
      </c>
    </row>
    <row r="349" spans="15:16" ht="15">
      <c r="O349" s="79" t="s">
        <v>507</v>
      </c>
      <c r="P349" s="79">
        <v>905430</v>
      </c>
    </row>
    <row r="350" spans="15:16" ht="15">
      <c r="O350" s="79" t="s">
        <v>508</v>
      </c>
      <c r="P350" s="79">
        <v>57413</v>
      </c>
    </row>
    <row r="351" spans="15:16" ht="15">
      <c r="O351" s="79" t="s">
        <v>509</v>
      </c>
      <c r="P351" s="79">
        <v>905257</v>
      </c>
    </row>
    <row r="352" spans="15:16" ht="15">
      <c r="O352" s="79" t="s">
        <v>510</v>
      </c>
      <c r="P352" s="79">
        <v>57181</v>
      </c>
    </row>
    <row r="353" spans="15:16" ht="15">
      <c r="O353" s="79" t="s">
        <v>511</v>
      </c>
      <c r="P353" s="79">
        <v>82067</v>
      </c>
    </row>
    <row r="354" spans="15:16" ht="15">
      <c r="O354" s="79" t="s">
        <v>512</v>
      </c>
      <c r="P354" s="79">
        <v>910626</v>
      </c>
    </row>
    <row r="355" spans="15:16" ht="15">
      <c r="O355" s="79" t="s">
        <v>513</v>
      </c>
      <c r="P355" s="79">
        <v>911599</v>
      </c>
    </row>
    <row r="356" spans="15:16" ht="15">
      <c r="O356" s="79" t="s">
        <v>514</v>
      </c>
      <c r="P356" s="79">
        <v>912293</v>
      </c>
    </row>
    <row r="357" spans="15:16" ht="15">
      <c r="O357" s="79" t="s">
        <v>515</v>
      </c>
      <c r="P357" s="79">
        <v>911221</v>
      </c>
    </row>
    <row r="358" spans="15:16" ht="15">
      <c r="O358" s="79" t="s">
        <v>516</v>
      </c>
      <c r="P358" s="79">
        <v>911704</v>
      </c>
    </row>
    <row r="359" spans="15:16" ht="15">
      <c r="O359" s="79" t="s">
        <v>517</v>
      </c>
      <c r="P359" s="79">
        <v>905075</v>
      </c>
    </row>
    <row r="360" spans="15:16" ht="15">
      <c r="O360" s="79" t="s">
        <v>518</v>
      </c>
      <c r="P360" s="79">
        <v>911697</v>
      </c>
    </row>
    <row r="361" spans="15:16" ht="15">
      <c r="O361" s="79" t="s">
        <v>519</v>
      </c>
      <c r="P361" s="79">
        <v>911606</v>
      </c>
    </row>
    <row r="362" spans="15:16" ht="15">
      <c r="O362" s="79" t="s">
        <v>520</v>
      </c>
      <c r="P362" s="79">
        <v>911627</v>
      </c>
    </row>
    <row r="363" spans="15:16" ht="15">
      <c r="O363" s="79" t="s">
        <v>521</v>
      </c>
      <c r="P363" s="79">
        <v>911788</v>
      </c>
    </row>
    <row r="364" spans="15:16" ht="15">
      <c r="O364" s="79" t="s">
        <v>522</v>
      </c>
      <c r="P364" s="79">
        <v>5413</v>
      </c>
    </row>
    <row r="365" spans="15:16" ht="15">
      <c r="O365" s="79" t="s">
        <v>523</v>
      </c>
      <c r="P365" s="79">
        <v>52653</v>
      </c>
    </row>
    <row r="366" spans="15:16" ht="15">
      <c r="O366" s="79" t="s">
        <v>524</v>
      </c>
      <c r="P366" s="79">
        <v>82012</v>
      </c>
    </row>
    <row r="367" spans="15:16" ht="15">
      <c r="O367" s="79" t="s">
        <v>525</v>
      </c>
      <c r="P367" s="79">
        <v>9415</v>
      </c>
    </row>
    <row r="368" spans="15:16" ht="15">
      <c r="O368" s="79" t="s">
        <v>526</v>
      </c>
      <c r="P368" s="79">
        <v>52546</v>
      </c>
    </row>
    <row r="369" spans="15:16" ht="15">
      <c r="O369" s="79" t="s">
        <v>527</v>
      </c>
      <c r="P369" s="79">
        <v>5017</v>
      </c>
    </row>
    <row r="370" spans="15:16" ht="15">
      <c r="O370" s="79" t="s">
        <v>528</v>
      </c>
      <c r="P370" s="79">
        <v>2476</v>
      </c>
    </row>
    <row r="371" spans="15:16" ht="15">
      <c r="O371" s="79" t="s">
        <v>529</v>
      </c>
      <c r="P371" s="79">
        <v>8093</v>
      </c>
    </row>
    <row r="372" spans="15:16" ht="15">
      <c r="O372" s="79" t="s">
        <v>530</v>
      </c>
      <c r="P372" s="79">
        <v>1710</v>
      </c>
    </row>
    <row r="373" spans="15:16" ht="15">
      <c r="O373" s="79" t="s">
        <v>531</v>
      </c>
      <c r="P373" s="79">
        <v>83131</v>
      </c>
    </row>
    <row r="374" spans="15:16" ht="15">
      <c r="O374" s="79" t="s">
        <v>532</v>
      </c>
      <c r="P374" s="79">
        <v>51014</v>
      </c>
    </row>
    <row r="375" spans="15:16" ht="15">
      <c r="O375" s="79" t="s">
        <v>533</v>
      </c>
      <c r="P375" s="79">
        <v>82135</v>
      </c>
    </row>
    <row r="376" spans="15:16" ht="15">
      <c r="O376" s="79" t="s">
        <v>534</v>
      </c>
      <c r="P376" s="79">
        <v>7562</v>
      </c>
    </row>
    <row r="377" spans="15:16" ht="15">
      <c r="O377" s="79" t="s">
        <v>535</v>
      </c>
      <c r="P377" s="79">
        <v>81505</v>
      </c>
    </row>
    <row r="378" spans="15:16" ht="15">
      <c r="O378" s="79" t="s">
        <v>536</v>
      </c>
      <c r="P378" s="79">
        <v>2178</v>
      </c>
    </row>
    <row r="379" spans="15:16" ht="15">
      <c r="O379" s="79" t="s">
        <v>537</v>
      </c>
      <c r="P379" s="79">
        <v>8581</v>
      </c>
    </row>
    <row r="380" spans="15:16" ht="15">
      <c r="O380" s="79" t="s">
        <v>538</v>
      </c>
      <c r="P380" s="79">
        <v>903286</v>
      </c>
    </row>
    <row r="381" spans="15:16" ht="15">
      <c r="O381" s="79" t="s">
        <v>539</v>
      </c>
      <c r="P381" s="79">
        <v>82078</v>
      </c>
    </row>
    <row r="382" spans="15:16" ht="15">
      <c r="O382" s="79" t="s">
        <v>540</v>
      </c>
      <c r="P382" s="79">
        <v>6403</v>
      </c>
    </row>
    <row r="383" spans="15:16" ht="15">
      <c r="O383" s="79" t="s">
        <v>541</v>
      </c>
      <c r="P383" s="79">
        <v>2542</v>
      </c>
    </row>
    <row r="384" spans="15:16" ht="15">
      <c r="O384" s="79" t="s">
        <v>541</v>
      </c>
      <c r="P384" s="79">
        <v>83642</v>
      </c>
    </row>
    <row r="385" spans="15:16" ht="15">
      <c r="O385" s="79" t="s">
        <v>542</v>
      </c>
      <c r="P385" s="79">
        <v>4538</v>
      </c>
    </row>
    <row r="386" spans="15:16" ht="15">
      <c r="O386" s="79" t="s">
        <v>543</v>
      </c>
      <c r="P386" s="79">
        <v>81145</v>
      </c>
    </row>
    <row r="387" spans="15:16" ht="15">
      <c r="O387" s="79" t="s">
        <v>544</v>
      </c>
      <c r="P387" s="79">
        <v>53016</v>
      </c>
    </row>
    <row r="388" spans="15:16" ht="15">
      <c r="O388" s="79" t="s">
        <v>545</v>
      </c>
      <c r="P388" s="79">
        <v>2699</v>
      </c>
    </row>
    <row r="389" spans="15:16" ht="15">
      <c r="O389" s="79" t="s">
        <v>546</v>
      </c>
      <c r="P389" s="79">
        <v>53404</v>
      </c>
    </row>
    <row r="390" spans="15:16" ht="15">
      <c r="O390" s="79" t="s">
        <v>547</v>
      </c>
      <c r="P390" s="79">
        <v>83663</v>
      </c>
    </row>
    <row r="391" spans="15:16" ht="15">
      <c r="O391" s="79" t="s">
        <v>548</v>
      </c>
      <c r="P391" s="79">
        <v>2914</v>
      </c>
    </row>
    <row r="392" spans="15:16" ht="15">
      <c r="O392" s="79" t="s">
        <v>549</v>
      </c>
      <c r="P392" s="79">
        <v>2888</v>
      </c>
    </row>
    <row r="393" spans="15:16" ht="15">
      <c r="O393" s="79" t="s">
        <v>550</v>
      </c>
      <c r="P393" s="79">
        <v>83313</v>
      </c>
    </row>
    <row r="394" spans="15:16" ht="15">
      <c r="O394" s="79" t="s">
        <v>551</v>
      </c>
      <c r="P394" s="79">
        <v>51837</v>
      </c>
    </row>
    <row r="395" spans="15:16" ht="15">
      <c r="O395" s="79" t="s">
        <v>552</v>
      </c>
      <c r="P395" s="79">
        <v>83958</v>
      </c>
    </row>
    <row r="396" spans="15:16" ht="15">
      <c r="O396" s="79" t="s">
        <v>553</v>
      </c>
      <c r="P396" s="79">
        <v>80741</v>
      </c>
    </row>
    <row r="397" spans="15:16" ht="15">
      <c r="O397" s="79" t="s">
        <v>554</v>
      </c>
      <c r="P397" s="79">
        <v>905687</v>
      </c>
    </row>
    <row r="398" spans="15:16" ht="15">
      <c r="O398" s="79" t="s">
        <v>555</v>
      </c>
      <c r="P398" s="79">
        <v>906719</v>
      </c>
    </row>
    <row r="399" spans="15:16" ht="15">
      <c r="O399" s="79" t="s">
        <v>556</v>
      </c>
      <c r="P399" s="79">
        <v>4324</v>
      </c>
    </row>
    <row r="400" spans="15:16" ht="15">
      <c r="O400" s="79" t="s">
        <v>557</v>
      </c>
      <c r="P400" s="79">
        <v>83677</v>
      </c>
    </row>
    <row r="401" spans="15:16" ht="15">
      <c r="O401" s="79" t="s">
        <v>558</v>
      </c>
      <c r="P401" s="79">
        <v>7293</v>
      </c>
    </row>
    <row r="402" spans="15:16" ht="15">
      <c r="O402" s="79" t="s">
        <v>559</v>
      </c>
      <c r="P402" s="79">
        <v>905273</v>
      </c>
    </row>
    <row r="403" spans="15:16" ht="15">
      <c r="O403" s="79" t="s">
        <v>560</v>
      </c>
      <c r="P403" s="79">
        <v>9202</v>
      </c>
    </row>
    <row r="404" spans="15:16" ht="15">
      <c r="O404" s="79" t="s">
        <v>561</v>
      </c>
      <c r="P404" s="79">
        <v>81516</v>
      </c>
    </row>
    <row r="405" spans="15:16" ht="15">
      <c r="O405" s="79" t="s">
        <v>562</v>
      </c>
      <c r="P405" s="79">
        <v>20023</v>
      </c>
    </row>
    <row r="406" spans="15:16" ht="15">
      <c r="O406" s="79" t="s">
        <v>563</v>
      </c>
      <c r="P406" s="79">
        <v>30036</v>
      </c>
    </row>
    <row r="407" spans="15:16" ht="15">
      <c r="O407" s="79" t="s">
        <v>564</v>
      </c>
      <c r="P407" s="79">
        <v>909538</v>
      </c>
    </row>
    <row r="408" spans="15:16" ht="15">
      <c r="O408" s="79" t="s">
        <v>565</v>
      </c>
      <c r="P408" s="79">
        <v>907852</v>
      </c>
    </row>
    <row r="409" spans="15:16" ht="15">
      <c r="O409" s="79" t="s">
        <v>566</v>
      </c>
      <c r="P409" s="79">
        <v>909415</v>
      </c>
    </row>
    <row r="410" spans="15:16" ht="15">
      <c r="O410" s="79" t="s">
        <v>567</v>
      </c>
      <c r="P410" s="79">
        <v>9268</v>
      </c>
    </row>
    <row r="411" spans="15:16" ht="15">
      <c r="O411" s="79" t="s">
        <v>568</v>
      </c>
      <c r="P411" s="79">
        <v>5768</v>
      </c>
    </row>
    <row r="412" spans="15:16" ht="15">
      <c r="O412" s="79" t="s">
        <v>569</v>
      </c>
      <c r="P412" s="79">
        <v>54872</v>
      </c>
    </row>
    <row r="413" spans="15:16" ht="15">
      <c r="O413" s="79" t="s">
        <v>570</v>
      </c>
      <c r="P413" s="79">
        <v>908267</v>
      </c>
    </row>
    <row r="414" spans="15:16" ht="15">
      <c r="O414" s="79" t="s">
        <v>571</v>
      </c>
      <c r="P414" s="79">
        <v>906909</v>
      </c>
    </row>
    <row r="415" spans="15:16" ht="15">
      <c r="O415" s="79" t="s">
        <v>572</v>
      </c>
      <c r="P415" s="79">
        <v>5116</v>
      </c>
    </row>
    <row r="416" spans="15:16" ht="15">
      <c r="O416" s="79" t="s">
        <v>573</v>
      </c>
      <c r="P416" s="79">
        <v>9494</v>
      </c>
    </row>
    <row r="417" spans="15:16" ht="15">
      <c r="O417" s="79" t="s">
        <v>574</v>
      </c>
      <c r="P417" s="79">
        <v>904771</v>
      </c>
    </row>
    <row r="418" spans="15:16" ht="15">
      <c r="O418" s="79" t="s">
        <v>575</v>
      </c>
      <c r="P418" s="79">
        <v>9044</v>
      </c>
    </row>
    <row r="419" spans="15:16" ht="15">
      <c r="O419" s="79" t="s">
        <v>576</v>
      </c>
      <c r="P419" s="79">
        <v>902155</v>
      </c>
    </row>
    <row r="420" spans="15:16" ht="15">
      <c r="O420" s="79" t="s">
        <v>577</v>
      </c>
      <c r="P420" s="79">
        <v>901165</v>
      </c>
    </row>
    <row r="421" spans="15:16" ht="15">
      <c r="O421" s="79" t="s">
        <v>578</v>
      </c>
      <c r="P421" s="79">
        <v>1111</v>
      </c>
    </row>
    <row r="422" spans="15:16" ht="15">
      <c r="O422" s="79" t="s">
        <v>579</v>
      </c>
      <c r="P422" s="79">
        <v>904557</v>
      </c>
    </row>
    <row r="423" spans="15:16" ht="15">
      <c r="O423" s="79" t="s">
        <v>580</v>
      </c>
      <c r="P423" s="79">
        <v>904524</v>
      </c>
    </row>
    <row r="424" spans="15:16" ht="15">
      <c r="O424" s="79" t="s">
        <v>581</v>
      </c>
      <c r="P424" s="79">
        <v>56530</v>
      </c>
    </row>
    <row r="425" spans="15:16" ht="15">
      <c r="O425" s="79" t="s">
        <v>582</v>
      </c>
      <c r="P425" s="79">
        <v>2930</v>
      </c>
    </row>
    <row r="426" spans="15:16" ht="15">
      <c r="O426" s="79" t="s">
        <v>583</v>
      </c>
      <c r="P426" s="79">
        <v>53866</v>
      </c>
    </row>
    <row r="427" spans="15:16" ht="15">
      <c r="O427" s="79" t="s">
        <v>584</v>
      </c>
      <c r="P427" s="79">
        <v>908583</v>
      </c>
    </row>
    <row r="428" spans="15:16" ht="15">
      <c r="O428" s="79" t="s">
        <v>585</v>
      </c>
      <c r="P428" s="79">
        <v>4654</v>
      </c>
    </row>
    <row r="429" spans="15:16" ht="15">
      <c r="O429" s="79" t="s">
        <v>586</v>
      </c>
      <c r="P429" s="79">
        <v>57470</v>
      </c>
    </row>
    <row r="430" spans="15:16" ht="15">
      <c r="O430" s="79" t="s">
        <v>587</v>
      </c>
      <c r="P430" s="79">
        <v>53627</v>
      </c>
    </row>
    <row r="431" spans="15:16" ht="15">
      <c r="O431" s="79" t="s">
        <v>588</v>
      </c>
      <c r="P431" s="79">
        <v>902411</v>
      </c>
    </row>
    <row r="432" spans="15:16" ht="15">
      <c r="O432" s="79" t="s">
        <v>589</v>
      </c>
      <c r="P432" s="79">
        <v>1718</v>
      </c>
    </row>
    <row r="433" spans="15:16" ht="15">
      <c r="O433" s="79" t="s">
        <v>590</v>
      </c>
      <c r="P433" s="79">
        <v>55185</v>
      </c>
    </row>
    <row r="434" spans="15:16" ht="15">
      <c r="O434" s="79" t="s">
        <v>591</v>
      </c>
      <c r="P434" s="79">
        <v>3598</v>
      </c>
    </row>
    <row r="435" spans="15:16" ht="15">
      <c r="O435" s="79" t="s">
        <v>592</v>
      </c>
      <c r="P435" s="79">
        <v>57578</v>
      </c>
    </row>
    <row r="436" spans="15:16" ht="15">
      <c r="O436" s="79" t="s">
        <v>593</v>
      </c>
      <c r="P436" s="79">
        <v>6502</v>
      </c>
    </row>
    <row r="437" spans="15:16" ht="15">
      <c r="O437" s="79" t="s">
        <v>594</v>
      </c>
      <c r="P437" s="79">
        <v>906842</v>
      </c>
    </row>
    <row r="438" spans="15:16" ht="15">
      <c r="O438" s="79" t="s">
        <v>595</v>
      </c>
      <c r="P438" s="79">
        <v>53288</v>
      </c>
    </row>
    <row r="439" spans="15:16" ht="15">
      <c r="O439" s="79" t="s">
        <v>596</v>
      </c>
      <c r="P439" s="79">
        <v>3846</v>
      </c>
    </row>
    <row r="440" spans="15:16" ht="15">
      <c r="O440" s="79" t="s">
        <v>597</v>
      </c>
      <c r="P440" s="79">
        <v>55367</v>
      </c>
    </row>
    <row r="441" spans="15:16" ht="15">
      <c r="O441" s="79" t="s">
        <v>598</v>
      </c>
      <c r="P441" s="79">
        <v>7426</v>
      </c>
    </row>
    <row r="442" spans="15:16" ht="15">
      <c r="O442" s="79" t="s">
        <v>599</v>
      </c>
      <c r="P442" s="79">
        <v>54146</v>
      </c>
    </row>
    <row r="443" spans="15:16" ht="15">
      <c r="O443" s="79" t="s">
        <v>600</v>
      </c>
      <c r="P443" s="79">
        <v>52942</v>
      </c>
    </row>
    <row r="444" spans="15:16" ht="15">
      <c r="O444" s="79" t="s">
        <v>600</v>
      </c>
      <c r="P444" s="79">
        <v>56992</v>
      </c>
    </row>
    <row r="445" spans="15:16" ht="15">
      <c r="O445" s="79" t="s">
        <v>601</v>
      </c>
      <c r="P445" s="79">
        <v>82269</v>
      </c>
    </row>
    <row r="446" spans="15:16" ht="15">
      <c r="O446" s="79" t="s">
        <v>602</v>
      </c>
      <c r="P446" s="79">
        <v>7698</v>
      </c>
    </row>
    <row r="447" spans="15:16" ht="15">
      <c r="O447" s="79" t="s">
        <v>603</v>
      </c>
      <c r="P447" s="79">
        <v>53858</v>
      </c>
    </row>
    <row r="448" spans="15:16" ht="15">
      <c r="O448" s="79" t="s">
        <v>604</v>
      </c>
      <c r="P448" s="79">
        <v>1073</v>
      </c>
    </row>
    <row r="449" spans="15:16" ht="15">
      <c r="O449" s="79" t="s">
        <v>605</v>
      </c>
      <c r="P449" s="79">
        <v>55714</v>
      </c>
    </row>
    <row r="450" spans="15:16" ht="15">
      <c r="O450" s="79" t="s">
        <v>606</v>
      </c>
      <c r="P450" s="79">
        <v>5776</v>
      </c>
    </row>
    <row r="451" spans="15:16" ht="15">
      <c r="O451" s="79" t="s">
        <v>607</v>
      </c>
      <c r="P451" s="79">
        <v>908908</v>
      </c>
    </row>
    <row r="452" spans="15:16" ht="15">
      <c r="O452" s="79" t="s">
        <v>608</v>
      </c>
      <c r="P452" s="79">
        <v>908177</v>
      </c>
    </row>
    <row r="453" spans="15:16" ht="15">
      <c r="O453" s="79" t="s">
        <v>609</v>
      </c>
      <c r="P453" s="79">
        <v>79200</v>
      </c>
    </row>
    <row r="454" spans="15:16" ht="15">
      <c r="O454" s="79" t="s">
        <v>610</v>
      </c>
      <c r="P454" s="79">
        <v>909044</v>
      </c>
    </row>
    <row r="455" spans="15:16" ht="15">
      <c r="O455" s="79" t="s">
        <v>611</v>
      </c>
      <c r="P455" s="79">
        <v>7517</v>
      </c>
    </row>
    <row r="456" spans="15:16" ht="15">
      <c r="O456" s="79" t="s">
        <v>612</v>
      </c>
      <c r="P456" s="79">
        <v>55516</v>
      </c>
    </row>
    <row r="457" spans="15:16" ht="15">
      <c r="O457" s="79" t="s">
        <v>613</v>
      </c>
      <c r="P457" s="79">
        <v>910157</v>
      </c>
    </row>
    <row r="458" spans="15:16" ht="15">
      <c r="O458" s="79" t="s">
        <v>614</v>
      </c>
      <c r="P458" s="79">
        <v>2063</v>
      </c>
    </row>
    <row r="459" spans="15:16" ht="15">
      <c r="O459" s="79" t="s">
        <v>615</v>
      </c>
      <c r="P459" s="79">
        <v>54848</v>
      </c>
    </row>
    <row r="460" spans="15:16" ht="15">
      <c r="O460" s="79" t="s">
        <v>616</v>
      </c>
      <c r="P460" s="79">
        <v>83537</v>
      </c>
    </row>
    <row r="461" spans="15:16" ht="15">
      <c r="O461" s="79" t="s">
        <v>617</v>
      </c>
      <c r="P461" s="79">
        <v>83222</v>
      </c>
    </row>
    <row r="462" spans="15:16" ht="15">
      <c r="O462" s="79" t="s">
        <v>618</v>
      </c>
      <c r="P462" s="79">
        <v>6411</v>
      </c>
    </row>
    <row r="463" spans="15:16" ht="15">
      <c r="O463" s="79" t="s">
        <v>619</v>
      </c>
      <c r="P463" s="79">
        <v>4704</v>
      </c>
    </row>
    <row r="464" spans="15:16" ht="15">
      <c r="O464" s="79" t="s">
        <v>620</v>
      </c>
      <c r="P464" s="79">
        <v>905000</v>
      </c>
    </row>
    <row r="465" spans="15:16" ht="15">
      <c r="O465" s="79" t="s">
        <v>621</v>
      </c>
      <c r="P465" s="79">
        <v>83061</v>
      </c>
    </row>
    <row r="466" spans="15:16" ht="15">
      <c r="O466" s="79" t="s">
        <v>622</v>
      </c>
      <c r="P466" s="79">
        <v>4530</v>
      </c>
    </row>
    <row r="467" spans="15:16" ht="15">
      <c r="O467" s="79" t="s">
        <v>623</v>
      </c>
      <c r="P467" s="79">
        <v>54170</v>
      </c>
    </row>
    <row r="468" spans="15:16" ht="15">
      <c r="O468" s="79" t="s">
        <v>624</v>
      </c>
      <c r="P468" s="79">
        <v>8897</v>
      </c>
    </row>
    <row r="469" spans="15:16" ht="15">
      <c r="O469" s="79" t="s">
        <v>625</v>
      </c>
      <c r="P469" s="79">
        <v>51317</v>
      </c>
    </row>
    <row r="470" spans="15:16" ht="15">
      <c r="O470" s="79" t="s">
        <v>625</v>
      </c>
      <c r="P470" s="79">
        <v>51845</v>
      </c>
    </row>
    <row r="471" spans="15:16" ht="15">
      <c r="O471" s="79" t="s">
        <v>625</v>
      </c>
      <c r="P471" s="79">
        <v>63300</v>
      </c>
    </row>
    <row r="472" spans="15:16" ht="15">
      <c r="O472" s="79" t="s">
        <v>625</v>
      </c>
      <c r="P472" s="79">
        <v>66700</v>
      </c>
    </row>
    <row r="473" spans="15:16" ht="15">
      <c r="O473" s="79" t="s">
        <v>626</v>
      </c>
      <c r="P473" s="79">
        <v>54633</v>
      </c>
    </row>
    <row r="474" spans="15:16" ht="15">
      <c r="O474" s="79" t="s">
        <v>627</v>
      </c>
      <c r="P474" s="79">
        <v>1676</v>
      </c>
    </row>
    <row r="475" spans="15:16" ht="15">
      <c r="O475" s="79" t="s">
        <v>628</v>
      </c>
      <c r="P475" s="79">
        <v>9562</v>
      </c>
    </row>
    <row r="476" spans="15:16" ht="15">
      <c r="O476" s="79" t="s">
        <v>629</v>
      </c>
      <c r="P476" s="79">
        <v>53981</v>
      </c>
    </row>
    <row r="477" spans="15:16" ht="15">
      <c r="O477" s="79" t="s">
        <v>630</v>
      </c>
      <c r="P477" s="79">
        <v>51021</v>
      </c>
    </row>
    <row r="478" spans="15:16" ht="15">
      <c r="O478" s="79" t="s">
        <v>631</v>
      </c>
      <c r="P478" s="79">
        <v>63500</v>
      </c>
    </row>
    <row r="479" spans="15:16" ht="15">
      <c r="O479" s="79" t="s">
        <v>632</v>
      </c>
      <c r="P479" s="79">
        <v>911137</v>
      </c>
    </row>
    <row r="480" spans="15:16" ht="15">
      <c r="O480" s="79" t="s">
        <v>633</v>
      </c>
      <c r="P480" s="79">
        <v>910997</v>
      </c>
    </row>
    <row r="481" spans="15:16" ht="15">
      <c r="O481" s="79" t="s">
        <v>634</v>
      </c>
      <c r="P481" s="79">
        <v>910983</v>
      </c>
    </row>
    <row r="482" spans="15:16" ht="15">
      <c r="O482" s="79" t="s">
        <v>635</v>
      </c>
      <c r="P482" s="79">
        <v>55037</v>
      </c>
    </row>
    <row r="483" spans="15:16" ht="15">
      <c r="O483" s="79" t="s">
        <v>636</v>
      </c>
      <c r="P483" s="79">
        <v>906057</v>
      </c>
    </row>
    <row r="484" spans="15:16" ht="15">
      <c r="O484" s="79" t="s">
        <v>637</v>
      </c>
      <c r="P484" s="79">
        <v>907402</v>
      </c>
    </row>
    <row r="485" spans="15:16" ht="15">
      <c r="O485" s="79" t="s">
        <v>638</v>
      </c>
      <c r="P485" s="79">
        <v>7764</v>
      </c>
    </row>
    <row r="486" spans="15:16" ht="15">
      <c r="O486" s="79" t="s">
        <v>639</v>
      </c>
      <c r="P486" s="79">
        <v>53206</v>
      </c>
    </row>
    <row r="487" spans="15:16" ht="15">
      <c r="O487" s="79" t="s">
        <v>640</v>
      </c>
      <c r="P487" s="79">
        <v>9718</v>
      </c>
    </row>
    <row r="488" spans="15:16" ht="15">
      <c r="O488" s="79" t="s">
        <v>641</v>
      </c>
      <c r="P488" s="79">
        <v>3516</v>
      </c>
    </row>
    <row r="489" spans="15:16" ht="15">
      <c r="O489" s="79" t="s">
        <v>642</v>
      </c>
      <c r="P489" s="79">
        <v>83040</v>
      </c>
    </row>
    <row r="490" spans="15:16" ht="15">
      <c r="O490" s="79" t="s">
        <v>643</v>
      </c>
      <c r="P490" s="79">
        <v>56290</v>
      </c>
    </row>
    <row r="491" spans="15:16" ht="15">
      <c r="O491" s="79" t="s">
        <v>644</v>
      </c>
      <c r="P491" s="79">
        <v>1083</v>
      </c>
    </row>
    <row r="492" spans="15:16" ht="15">
      <c r="O492" s="79" t="s">
        <v>645</v>
      </c>
      <c r="P492" s="79">
        <v>80024</v>
      </c>
    </row>
    <row r="493" spans="15:16" ht="15">
      <c r="O493" s="79" t="s">
        <v>646</v>
      </c>
      <c r="P493" s="79">
        <v>1054</v>
      </c>
    </row>
    <row r="494" spans="15:16" ht="15">
      <c r="O494" s="79" t="s">
        <v>647</v>
      </c>
      <c r="P494" s="79">
        <v>2030</v>
      </c>
    </row>
    <row r="495" spans="15:16" ht="15">
      <c r="O495" s="79" t="s">
        <v>647</v>
      </c>
      <c r="P495" s="79">
        <v>53593</v>
      </c>
    </row>
    <row r="496" spans="15:16" ht="15">
      <c r="O496" s="79" t="s">
        <v>648</v>
      </c>
      <c r="P496" s="79">
        <v>80025</v>
      </c>
    </row>
    <row r="497" spans="15:16" ht="15">
      <c r="O497" s="79" t="s">
        <v>649</v>
      </c>
      <c r="P497" s="79">
        <v>908425</v>
      </c>
    </row>
    <row r="498" spans="15:16" ht="15">
      <c r="O498" s="79" t="s">
        <v>650</v>
      </c>
      <c r="P498" s="79">
        <v>908447</v>
      </c>
    </row>
    <row r="499" spans="15:16" ht="15">
      <c r="O499" s="79" t="s">
        <v>651</v>
      </c>
      <c r="P499" s="79">
        <v>908436</v>
      </c>
    </row>
    <row r="500" spans="15:16" ht="15">
      <c r="O500" s="79" t="s">
        <v>652</v>
      </c>
      <c r="P500" s="79">
        <v>909685</v>
      </c>
    </row>
    <row r="501" spans="15:16" ht="15">
      <c r="O501" s="79" t="s">
        <v>653</v>
      </c>
      <c r="P501" s="79">
        <v>57685</v>
      </c>
    </row>
    <row r="502" spans="15:16" ht="15">
      <c r="O502" s="79" t="s">
        <v>654</v>
      </c>
      <c r="P502" s="79">
        <v>4150</v>
      </c>
    </row>
    <row r="503" spans="15:16" ht="15">
      <c r="O503" s="79" t="s">
        <v>655</v>
      </c>
      <c r="P503" s="79">
        <v>55383</v>
      </c>
    </row>
    <row r="504" spans="15:16" ht="15">
      <c r="O504" s="79" t="s">
        <v>656</v>
      </c>
      <c r="P504" s="79">
        <v>1651</v>
      </c>
    </row>
    <row r="505" spans="15:16" ht="15">
      <c r="O505" s="79" t="s">
        <v>657</v>
      </c>
      <c r="P505" s="79">
        <v>83838</v>
      </c>
    </row>
    <row r="506" spans="15:16" ht="15">
      <c r="O506" s="79" t="s">
        <v>658</v>
      </c>
      <c r="P506" s="79">
        <v>57652</v>
      </c>
    </row>
    <row r="507" spans="15:16" ht="15">
      <c r="O507" s="79" t="s">
        <v>659</v>
      </c>
      <c r="P507" s="79">
        <v>1767</v>
      </c>
    </row>
    <row r="508" spans="15:16" ht="15">
      <c r="O508" s="79" t="s">
        <v>660</v>
      </c>
      <c r="P508" s="79">
        <v>56514</v>
      </c>
    </row>
    <row r="509" spans="15:16" ht="15">
      <c r="O509" s="79" t="s">
        <v>661</v>
      </c>
      <c r="P509" s="79">
        <v>911445</v>
      </c>
    </row>
    <row r="510" spans="15:16" ht="15">
      <c r="O510" s="79" t="s">
        <v>662</v>
      </c>
      <c r="P510" s="79">
        <v>909292</v>
      </c>
    </row>
    <row r="511" spans="15:16" ht="15">
      <c r="O511" s="79" t="s">
        <v>663</v>
      </c>
      <c r="P511" s="79">
        <v>904870</v>
      </c>
    </row>
    <row r="512" spans="15:16" ht="15">
      <c r="O512" s="79" t="s">
        <v>664</v>
      </c>
      <c r="P512" s="79">
        <v>909898</v>
      </c>
    </row>
    <row r="513" spans="15:16" ht="15">
      <c r="O513" s="79" t="s">
        <v>665</v>
      </c>
      <c r="P513" s="79">
        <v>909909</v>
      </c>
    </row>
    <row r="514" spans="15:16" ht="15">
      <c r="O514" s="79" t="s">
        <v>666</v>
      </c>
      <c r="P514" s="79">
        <v>906206</v>
      </c>
    </row>
    <row r="515" spans="15:16" ht="15">
      <c r="O515" s="79" t="s">
        <v>667</v>
      </c>
      <c r="P515" s="79">
        <v>909876</v>
      </c>
    </row>
    <row r="516" spans="15:16" ht="15">
      <c r="O516" s="79" t="s">
        <v>668</v>
      </c>
      <c r="P516" s="79">
        <v>901413</v>
      </c>
    </row>
    <row r="517" spans="15:16" ht="15">
      <c r="O517" s="79" t="s">
        <v>669</v>
      </c>
      <c r="P517" s="79">
        <v>905760</v>
      </c>
    </row>
    <row r="518" spans="15:16" ht="15">
      <c r="O518" s="79" t="s">
        <v>670</v>
      </c>
      <c r="P518" s="79">
        <v>903070</v>
      </c>
    </row>
    <row r="519" spans="15:16" ht="15">
      <c r="O519" s="79" t="s">
        <v>671</v>
      </c>
      <c r="P519" s="79">
        <v>909944</v>
      </c>
    </row>
    <row r="520" spans="15:16" ht="15">
      <c r="O520" s="79" t="s">
        <v>672</v>
      </c>
      <c r="P520" s="79">
        <v>909911</v>
      </c>
    </row>
    <row r="521" spans="15:16" ht="15">
      <c r="O521" s="79" t="s">
        <v>673</v>
      </c>
      <c r="P521" s="79">
        <v>909865</v>
      </c>
    </row>
    <row r="522" spans="15:16" ht="15">
      <c r="O522" s="79" t="s">
        <v>674</v>
      </c>
      <c r="P522" s="79">
        <v>912301</v>
      </c>
    </row>
    <row r="523" spans="15:16" ht="15">
      <c r="O523" s="79" t="s">
        <v>675</v>
      </c>
      <c r="P523" s="79">
        <v>906198</v>
      </c>
    </row>
    <row r="524" spans="15:16" ht="15">
      <c r="O524" s="79" t="s">
        <v>676</v>
      </c>
      <c r="P524" s="79">
        <v>911235</v>
      </c>
    </row>
    <row r="525" spans="15:16" ht="15">
      <c r="O525" s="79" t="s">
        <v>677</v>
      </c>
      <c r="P525" s="79">
        <v>910759</v>
      </c>
    </row>
    <row r="526" spans="15:16" ht="15">
      <c r="O526" s="79" t="s">
        <v>678</v>
      </c>
      <c r="P526" s="79">
        <v>901090</v>
      </c>
    </row>
    <row r="527" spans="15:16" ht="15">
      <c r="O527" s="79" t="s">
        <v>679</v>
      </c>
      <c r="P527" s="79">
        <v>901363</v>
      </c>
    </row>
    <row r="528" spans="15:16" ht="15">
      <c r="O528" s="79" t="s">
        <v>680</v>
      </c>
      <c r="P528" s="79">
        <v>911676</v>
      </c>
    </row>
    <row r="529" spans="15:16" ht="15">
      <c r="O529" s="79" t="s">
        <v>681</v>
      </c>
      <c r="P529" s="79">
        <v>908662</v>
      </c>
    </row>
    <row r="530" spans="15:16" ht="15">
      <c r="O530" s="79" t="s">
        <v>682</v>
      </c>
      <c r="P530" s="79">
        <v>910780</v>
      </c>
    </row>
    <row r="531" spans="15:16" ht="15">
      <c r="O531" s="79" t="s">
        <v>683</v>
      </c>
      <c r="P531" s="79">
        <v>911480</v>
      </c>
    </row>
    <row r="532" spans="15:16" ht="15">
      <c r="O532" s="79" t="s">
        <v>684</v>
      </c>
      <c r="P532" s="79">
        <v>901371</v>
      </c>
    </row>
    <row r="533" spans="15:16" ht="15">
      <c r="O533" s="79" t="s">
        <v>685</v>
      </c>
      <c r="P533" s="79">
        <v>903088</v>
      </c>
    </row>
    <row r="534" spans="15:16" ht="15">
      <c r="O534" s="79" t="s">
        <v>686</v>
      </c>
      <c r="P534" s="79">
        <v>911746</v>
      </c>
    </row>
    <row r="535" spans="15:16" ht="15">
      <c r="O535" s="79" t="s">
        <v>687</v>
      </c>
      <c r="P535" s="79">
        <v>906545</v>
      </c>
    </row>
    <row r="536" spans="15:16" ht="15">
      <c r="O536" s="79" t="s">
        <v>688</v>
      </c>
      <c r="P536" s="79">
        <v>906560</v>
      </c>
    </row>
    <row r="537" spans="15:16" ht="15">
      <c r="O537" s="79" t="s">
        <v>689</v>
      </c>
      <c r="P537" s="79">
        <v>910598</v>
      </c>
    </row>
    <row r="538" spans="15:16" ht="15">
      <c r="O538" s="79" t="s">
        <v>690</v>
      </c>
      <c r="P538" s="79">
        <v>910766</v>
      </c>
    </row>
    <row r="539" spans="15:16" ht="15">
      <c r="O539" s="79" t="s">
        <v>691</v>
      </c>
      <c r="P539" s="79">
        <v>906156</v>
      </c>
    </row>
    <row r="540" spans="15:16" ht="15">
      <c r="O540" s="79" t="s">
        <v>692</v>
      </c>
      <c r="P540" s="79">
        <v>909922</v>
      </c>
    </row>
    <row r="541" spans="15:16" ht="15">
      <c r="O541" s="79" t="s">
        <v>693</v>
      </c>
      <c r="P541" s="79">
        <v>912325</v>
      </c>
    </row>
    <row r="542" spans="15:16" ht="15">
      <c r="O542" s="79" t="s">
        <v>694</v>
      </c>
      <c r="P542" s="79">
        <v>911172</v>
      </c>
    </row>
    <row r="543" spans="15:16" ht="15">
      <c r="O543" s="79" t="s">
        <v>695</v>
      </c>
      <c r="P543" s="79">
        <v>912327</v>
      </c>
    </row>
    <row r="544" spans="15:16" ht="15">
      <c r="O544" s="79" t="s">
        <v>696</v>
      </c>
      <c r="P544" s="79">
        <v>908752</v>
      </c>
    </row>
    <row r="545" spans="15:16" ht="15">
      <c r="O545" s="79" t="s">
        <v>697</v>
      </c>
      <c r="P545" s="79">
        <v>909933</v>
      </c>
    </row>
    <row r="546" spans="15:16" ht="15">
      <c r="O546" s="79" t="s">
        <v>698</v>
      </c>
      <c r="P546" s="79">
        <v>906180</v>
      </c>
    </row>
    <row r="547" spans="15:16" ht="15">
      <c r="O547" s="79" t="s">
        <v>699</v>
      </c>
      <c r="P547" s="79">
        <v>909887</v>
      </c>
    </row>
    <row r="548" spans="15:16" ht="15">
      <c r="O548" s="79" t="s">
        <v>700</v>
      </c>
      <c r="P548" s="79">
        <v>903351</v>
      </c>
    </row>
    <row r="549" spans="15:16" ht="15">
      <c r="O549" s="79" t="s">
        <v>701</v>
      </c>
      <c r="P549" s="79">
        <v>905778</v>
      </c>
    </row>
    <row r="550" spans="15:16" ht="15">
      <c r="O550" s="79" t="s">
        <v>702</v>
      </c>
      <c r="P550" s="79">
        <v>910612</v>
      </c>
    </row>
    <row r="551" spans="15:16" ht="15">
      <c r="O551" s="79" t="s">
        <v>703</v>
      </c>
      <c r="P551" s="79">
        <v>903021</v>
      </c>
    </row>
    <row r="552" spans="15:16" ht="15">
      <c r="O552" s="79" t="s">
        <v>704</v>
      </c>
      <c r="P552" s="79">
        <v>904516</v>
      </c>
    </row>
    <row r="553" spans="15:16" ht="15">
      <c r="O553" s="79" t="s">
        <v>705</v>
      </c>
      <c r="P553" s="79">
        <v>906727</v>
      </c>
    </row>
    <row r="554" spans="15:16" ht="15">
      <c r="O554" s="79" t="s">
        <v>706</v>
      </c>
      <c r="P554" s="79">
        <v>908987</v>
      </c>
    </row>
    <row r="555" spans="15:16" ht="15">
      <c r="O555" s="79" t="s">
        <v>707</v>
      </c>
      <c r="P555" s="79">
        <v>902692</v>
      </c>
    </row>
    <row r="556" spans="15:16" ht="15">
      <c r="O556" s="79" t="s">
        <v>708</v>
      </c>
      <c r="P556" s="79">
        <v>56927</v>
      </c>
    </row>
    <row r="557" spans="15:16" ht="15">
      <c r="O557" s="79" t="s">
        <v>709</v>
      </c>
      <c r="P557" s="79">
        <v>55656</v>
      </c>
    </row>
    <row r="558" spans="15:16" ht="15">
      <c r="O558" s="79" t="s">
        <v>709</v>
      </c>
      <c r="P558" s="79">
        <v>81764</v>
      </c>
    </row>
    <row r="559" spans="15:16" ht="15">
      <c r="O559" s="79" t="s">
        <v>710</v>
      </c>
      <c r="P559" s="79">
        <v>80200</v>
      </c>
    </row>
    <row r="560" spans="15:16" ht="15">
      <c r="O560" s="79" t="s">
        <v>711</v>
      </c>
      <c r="P560" s="79">
        <v>66900</v>
      </c>
    </row>
    <row r="561" spans="15:16" ht="15">
      <c r="O561" s="79" t="s">
        <v>712</v>
      </c>
      <c r="P561" s="79">
        <v>902510</v>
      </c>
    </row>
    <row r="562" spans="15:16" ht="15">
      <c r="O562" s="79" t="s">
        <v>713</v>
      </c>
      <c r="P562" s="79">
        <v>56935</v>
      </c>
    </row>
    <row r="563" spans="15:16" ht="15">
      <c r="O563" s="79" t="s">
        <v>714</v>
      </c>
      <c r="P563" s="79">
        <v>911760</v>
      </c>
    </row>
    <row r="564" spans="15:16" ht="15">
      <c r="O564" s="79" t="s">
        <v>715</v>
      </c>
      <c r="P564" s="79">
        <v>905455</v>
      </c>
    </row>
    <row r="565" spans="15:16" ht="15">
      <c r="O565" s="79" t="s">
        <v>716</v>
      </c>
      <c r="P565" s="79">
        <v>905489</v>
      </c>
    </row>
    <row r="566" spans="15:16" ht="15">
      <c r="O566" s="79" t="s">
        <v>717</v>
      </c>
      <c r="P566" s="79">
        <v>902163</v>
      </c>
    </row>
    <row r="567" spans="15:16" ht="15">
      <c r="O567" s="79" t="s">
        <v>718</v>
      </c>
      <c r="P567" s="79">
        <v>911431</v>
      </c>
    </row>
    <row r="568" spans="15:16" ht="15">
      <c r="O568" s="79" t="s">
        <v>719</v>
      </c>
      <c r="P568" s="79">
        <v>905018</v>
      </c>
    </row>
    <row r="569" spans="15:16" ht="15">
      <c r="O569" s="79" t="s">
        <v>720</v>
      </c>
      <c r="P569" s="79">
        <v>907749</v>
      </c>
    </row>
    <row r="570" spans="15:16" ht="15">
      <c r="O570" s="79" t="s">
        <v>721</v>
      </c>
      <c r="P570" s="79">
        <v>904235</v>
      </c>
    </row>
    <row r="571" spans="15:16" ht="15">
      <c r="O571" s="79" t="s">
        <v>722</v>
      </c>
      <c r="P571" s="79">
        <v>905083</v>
      </c>
    </row>
    <row r="572" spans="15:16" ht="15">
      <c r="O572" s="79" t="s">
        <v>723</v>
      </c>
      <c r="P572" s="79">
        <v>910934</v>
      </c>
    </row>
    <row r="573" spans="15:16" ht="15">
      <c r="O573" s="79" t="s">
        <v>724</v>
      </c>
      <c r="P573" s="79">
        <v>904670</v>
      </c>
    </row>
    <row r="574" spans="15:16" ht="15">
      <c r="O574" s="79" t="s">
        <v>725</v>
      </c>
      <c r="P574" s="79">
        <v>904474</v>
      </c>
    </row>
    <row r="575" spans="15:16" ht="15">
      <c r="O575" s="79" t="s">
        <v>726</v>
      </c>
      <c r="P575" s="79">
        <v>904660</v>
      </c>
    </row>
    <row r="576" spans="15:16" ht="15">
      <c r="O576" s="79" t="s">
        <v>727</v>
      </c>
      <c r="P576" s="79">
        <v>904650</v>
      </c>
    </row>
    <row r="577" spans="15:16" ht="15">
      <c r="O577" s="79" t="s">
        <v>728</v>
      </c>
      <c r="P577" s="79">
        <v>905463</v>
      </c>
    </row>
    <row r="578" spans="15:16" ht="15">
      <c r="O578" s="79" t="s">
        <v>729</v>
      </c>
      <c r="P578" s="79">
        <v>911886</v>
      </c>
    </row>
    <row r="579" spans="15:16" ht="15">
      <c r="O579" s="79" t="s">
        <v>730</v>
      </c>
      <c r="P579" s="79">
        <v>81494</v>
      </c>
    </row>
    <row r="580" spans="15:16" ht="15">
      <c r="O580" s="79" t="s">
        <v>731</v>
      </c>
      <c r="P580" s="79">
        <v>82596</v>
      </c>
    </row>
    <row r="581" spans="15:16" ht="15">
      <c r="O581" s="79" t="s">
        <v>732</v>
      </c>
      <c r="P581" s="79">
        <v>51358</v>
      </c>
    </row>
    <row r="582" spans="15:16" ht="15">
      <c r="O582" s="79" t="s">
        <v>733</v>
      </c>
      <c r="P582" s="79">
        <v>3788</v>
      </c>
    </row>
    <row r="583" spans="15:16" ht="15">
      <c r="O583" s="79" t="s">
        <v>734</v>
      </c>
      <c r="P583" s="79">
        <v>51267</v>
      </c>
    </row>
    <row r="584" spans="15:16" ht="15">
      <c r="O584" s="79" t="s">
        <v>735</v>
      </c>
      <c r="P584" s="79">
        <v>905448</v>
      </c>
    </row>
    <row r="585" spans="15:16" ht="15">
      <c r="O585" s="79" t="s">
        <v>736</v>
      </c>
      <c r="P585" s="79">
        <v>57322</v>
      </c>
    </row>
    <row r="586" spans="15:16" ht="15">
      <c r="O586" s="79" t="s">
        <v>737</v>
      </c>
      <c r="P586" s="79">
        <v>50810</v>
      </c>
    </row>
    <row r="587" spans="15:16" ht="15">
      <c r="O587" s="79" t="s">
        <v>738</v>
      </c>
      <c r="P587" s="79">
        <v>2856</v>
      </c>
    </row>
    <row r="588" spans="15:16" ht="15">
      <c r="O588" s="79" t="s">
        <v>739</v>
      </c>
      <c r="P588" s="79">
        <v>9826</v>
      </c>
    </row>
    <row r="589" spans="15:16" ht="15">
      <c r="O589" s="79" t="s">
        <v>740</v>
      </c>
      <c r="P589" s="79">
        <v>57462</v>
      </c>
    </row>
    <row r="590" spans="15:16" ht="15">
      <c r="O590" s="79" t="s">
        <v>741</v>
      </c>
      <c r="P590" s="79">
        <v>7806</v>
      </c>
    </row>
    <row r="591" spans="15:16" ht="15">
      <c r="O591" s="79" t="s">
        <v>742</v>
      </c>
      <c r="P591" s="79">
        <v>52604</v>
      </c>
    </row>
    <row r="592" spans="15:16" ht="15">
      <c r="O592" s="79" t="s">
        <v>743</v>
      </c>
      <c r="P592" s="79">
        <v>905505</v>
      </c>
    </row>
    <row r="593" spans="15:16" ht="15">
      <c r="O593" s="79" t="s">
        <v>744</v>
      </c>
      <c r="P593" s="79">
        <v>901611</v>
      </c>
    </row>
    <row r="594" spans="15:16" ht="15">
      <c r="O594" s="79" t="s">
        <v>745</v>
      </c>
      <c r="P594" s="79">
        <v>903773</v>
      </c>
    </row>
    <row r="595" spans="15:16" ht="15">
      <c r="O595" s="79" t="s">
        <v>746</v>
      </c>
      <c r="P595" s="79">
        <v>902171</v>
      </c>
    </row>
    <row r="596" spans="15:16" ht="15">
      <c r="O596" s="79" t="s">
        <v>747</v>
      </c>
      <c r="P596" s="79">
        <v>904250</v>
      </c>
    </row>
    <row r="597" spans="15:16" ht="15">
      <c r="O597" s="79" t="s">
        <v>748</v>
      </c>
      <c r="P597" s="79">
        <v>907773</v>
      </c>
    </row>
    <row r="598" spans="15:16" ht="15">
      <c r="O598" s="79" t="s">
        <v>749</v>
      </c>
      <c r="P598" s="79">
        <v>903799</v>
      </c>
    </row>
    <row r="599" spans="15:16" ht="15">
      <c r="O599" s="79" t="s">
        <v>750</v>
      </c>
      <c r="P599" s="79">
        <v>907014</v>
      </c>
    </row>
    <row r="600" spans="15:16" ht="15">
      <c r="O600" s="79" t="s">
        <v>751</v>
      </c>
      <c r="P600" s="79">
        <v>909696</v>
      </c>
    </row>
    <row r="601" spans="15:16" ht="15">
      <c r="O601" s="79" t="s">
        <v>752</v>
      </c>
      <c r="P601" s="79">
        <v>908199</v>
      </c>
    </row>
    <row r="602" spans="15:16" ht="15">
      <c r="O602" s="79" t="s">
        <v>753</v>
      </c>
      <c r="P602" s="79">
        <v>907694</v>
      </c>
    </row>
    <row r="603" spans="15:16" ht="15">
      <c r="O603" s="79" t="s">
        <v>754</v>
      </c>
      <c r="P603" s="79">
        <v>904342</v>
      </c>
    </row>
    <row r="604" spans="15:16" ht="15">
      <c r="O604" s="79" t="s">
        <v>755</v>
      </c>
      <c r="P604" s="79">
        <v>903567</v>
      </c>
    </row>
    <row r="605" spans="15:16" ht="15">
      <c r="O605" s="79" t="s">
        <v>756</v>
      </c>
      <c r="P605" s="79">
        <v>82023</v>
      </c>
    </row>
    <row r="606" spans="15:16" ht="15">
      <c r="O606" s="79" t="s">
        <v>757</v>
      </c>
      <c r="P606" s="79">
        <v>903526</v>
      </c>
    </row>
    <row r="607" spans="15:16" ht="15">
      <c r="O607" s="79" t="s">
        <v>758</v>
      </c>
      <c r="P607" s="79">
        <v>912205</v>
      </c>
    </row>
    <row r="608" spans="15:16" ht="15">
      <c r="O608" s="79" t="s">
        <v>759</v>
      </c>
      <c r="P608" s="79">
        <v>904243</v>
      </c>
    </row>
    <row r="609" spans="15:16" ht="15">
      <c r="O609" s="79" t="s">
        <v>760</v>
      </c>
      <c r="P609" s="79">
        <v>911879</v>
      </c>
    </row>
    <row r="610" spans="15:16" ht="15">
      <c r="O610" s="79" t="s">
        <v>761</v>
      </c>
      <c r="P610" s="79">
        <v>4423</v>
      </c>
    </row>
    <row r="611" spans="15:16" ht="15">
      <c r="O611" s="79" t="s">
        <v>762</v>
      </c>
      <c r="P611" s="79">
        <v>54732</v>
      </c>
    </row>
    <row r="612" spans="15:16" ht="15">
      <c r="O612" s="79" t="s">
        <v>763</v>
      </c>
      <c r="P612" s="79">
        <v>1635</v>
      </c>
    </row>
    <row r="613" spans="15:16" ht="15">
      <c r="O613" s="79" t="s">
        <v>764</v>
      </c>
      <c r="P613" s="79">
        <v>53313</v>
      </c>
    </row>
    <row r="614" spans="15:16" ht="15">
      <c r="O614" s="79" t="s">
        <v>765</v>
      </c>
      <c r="P614" s="79">
        <v>9426</v>
      </c>
    </row>
    <row r="615" spans="15:16" ht="15">
      <c r="O615" s="79" t="s">
        <v>766</v>
      </c>
      <c r="P615" s="79">
        <v>1874</v>
      </c>
    </row>
    <row r="616" spans="15:16" ht="15">
      <c r="O616" s="79" t="s">
        <v>767</v>
      </c>
      <c r="P616" s="79">
        <v>2170</v>
      </c>
    </row>
    <row r="617" spans="15:16" ht="15">
      <c r="O617" s="79" t="s">
        <v>768</v>
      </c>
      <c r="P617" s="79">
        <v>80875</v>
      </c>
    </row>
    <row r="618" spans="15:16" ht="15">
      <c r="O618" s="79" t="s">
        <v>769</v>
      </c>
      <c r="P618" s="79">
        <v>902759</v>
      </c>
    </row>
    <row r="619" spans="15:16" ht="15">
      <c r="O619" s="79" t="s">
        <v>770</v>
      </c>
      <c r="P619" s="79">
        <v>3706</v>
      </c>
    </row>
    <row r="620" spans="15:16" ht="15">
      <c r="O620" s="79" t="s">
        <v>771</v>
      </c>
      <c r="P620" s="79">
        <v>83698</v>
      </c>
    </row>
    <row r="621" spans="15:16" ht="15">
      <c r="O621" s="79" t="s">
        <v>772</v>
      </c>
      <c r="P621" s="79">
        <v>911375</v>
      </c>
    </row>
    <row r="622" spans="15:16" ht="15">
      <c r="O622" s="79" t="s">
        <v>773</v>
      </c>
      <c r="P622" s="79">
        <v>80020</v>
      </c>
    </row>
    <row r="623" spans="15:16" ht="15">
      <c r="O623" s="79" t="s">
        <v>774</v>
      </c>
      <c r="P623" s="79">
        <v>910899</v>
      </c>
    </row>
    <row r="624" spans="15:16" ht="15">
      <c r="O624" s="79" t="s">
        <v>775</v>
      </c>
      <c r="P624" s="79">
        <v>80752</v>
      </c>
    </row>
    <row r="625" spans="15:16" ht="15">
      <c r="O625" s="79" t="s">
        <v>776</v>
      </c>
      <c r="P625" s="79">
        <v>903583</v>
      </c>
    </row>
    <row r="626" spans="15:16" ht="15">
      <c r="O626" s="79" t="s">
        <v>777</v>
      </c>
      <c r="P626" s="79">
        <v>903849</v>
      </c>
    </row>
    <row r="627" spans="15:16" ht="15">
      <c r="O627" s="79" t="s">
        <v>778</v>
      </c>
      <c r="P627" s="79">
        <v>1288</v>
      </c>
    </row>
    <row r="628" spans="15:16" ht="15">
      <c r="O628" s="79" t="s">
        <v>779</v>
      </c>
      <c r="P628" s="79">
        <v>9527</v>
      </c>
    </row>
    <row r="629" spans="15:16" ht="15">
      <c r="O629" s="79" t="s">
        <v>780</v>
      </c>
      <c r="P629" s="79">
        <v>1131</v>
      </c>
    </row>
    <row r="630" spans="15:16" ht="15">
      <c r="O630" s="79" t="s">
        <v>781</v>
      </c>
      <c r="P630" s="79">
        <v>902262</v>
      </c>
    </row>
    <row r="631" spans="15:16" ht="15">
      <c r="O631" s="79" t="s">
        <v>782</v>
      </c>
      <c r="P631" s="79">
        <v>55697</v>
      </c>
    </row>
    <row r="632" spans="15:16" ht="15">
      <c r="O632" s="79" t="s">
        <v>783</v>
      </c>
      <c r="P632" s="79">
        <v>911186</v>
      </c>
    </row>
    <row r="633" spans="15:16" ht="15">
      <c r="O633" s="79" t="s">
        <v>784</v>
      </c>
      <c r="P633" s="79">
        <v>912060</v>
      </c>
    </row>
    <row r="634" spans="15:16" ht="15">
      <c r="O634" s="79" t="s">
        <v>785</v>
      </c>
      <c r="P634" s="79">
        <v>908335</v>
      </c>
    </row>
    <row r="635" spans="15:16" ht="15">
      <c r="O635" s="79" t="s">
        <v>786</v>
      </c>
      <c r="P635" s="79">
        <v>4126</v>
      </c>
    </row>
    <row r="636" spans="15:16" ht="15">
      <c r="O636" s="79" t="s">
        <v>787</v>
      </c>
      <c r="P636" s="79">
        <v>81674</v>
      </c>
    </row>
    <row r="637" spans="15:16" ht="15">
      <c r="O637" s="79" t="s">
        <v>788</v>
      </c>
      <c r="P637" s="79">
        <v>81685</v>
      </c>
    </row>
    <row r="638" spans="15:16" ht="15">
      <c r="O638" s="79" t="s">
        <v>789</v>
      </c>
      <c r="P638" s="79">
        <v>1552</v>
      </c>
    </row>
    <row r="639" spans="15:16" ht="15">
      <c r="O639" s="79" t="s">
        <v>790</v>
      </c>
      <c r="P639" s="79">
        <v>54831</v>
      </c>
    </row>
    <row r="640" spans="15:16" ht="15">
      <c r="O640" s="79" t="s">
        <v>791</v>
      </c>
      <c r="P640" s="79">
        <v>9999</v>
      </c>
    </row>
    <row r="641" spans="15:16" ht="15">
      <c r="O641" s="79" t="s">
        <v>792</v>
      </c>
      <c r="P641" s="79">
        <v>55532</v>
      </c>
    </row>
    <row r="642" spans="15:16" ht="15">
      <c r="O642" s="79" t="s">
        <v>793</v>
      </c>
      <c r="P642" s="79">
        <v>901900</v>
      </c>
    </row>
    <row r="643" spans="15:16" ht="15">
      <c r="O643" s="79" t="s">
        <v>794</v>
      </c>
      <c r="P643" s="79">
        <v>901231</v>
      </c>
    </row>
    <row r="644" spans="15:16" ht="15">
      <c r="O644" s="79" t="s">
        <v>795</v>
      </c>
      <c r="P644" s="79">
        <v>907378</v>
      </c>
    </row>
    <row r="645" spans="15:16" ht="15">
      <c r="O645" s="79" t="s">
        <v>796</v>
      </c>
      <c r="P645" s="79">
        <v>906164</v>
      </c>
    </row>
    <row r="646" spans="15:16" ht="15">
      <c r="O646" s="79" t="s">
        <v>797</v>
      </c>
      <c r="P646" s="79">
        <v>912114</v>
      </c>
    </row>
    <row r="647" spans="15:16" ht="15">
      <c r="O647" s="79" t="s">
        <v>798</v>
      </c>
      <c r="P647" s="79">
        <v>908706</v>
      </c>
    </row>
    <row r="648" spans="15:16" ht="15">
      <c r="O648" s="79" t="s">
        <v>799</v>
      </c>
      <c r="P648" s="79">
        <v>902486</v>
      </c>
    </row>
    <row r="649" spans="15:16" ht="15">
      <c r="O649" s="79" t="s">
        <v>800</v>
      </c>
      <c r="P649" s="79">
        <v>903468</v>
      </c>
    </row>
    <row r="650" spans="15:16" ht="15">
      <c r="O650" s="79" t="s">
        <v>801</v>
      </c>
      <c r="P650" s="79">
        <v>911298</v>
      </c>
    </row>
    <row r="651" spans="15:16" ht="15">
      <c r="O651" s="79" t="s">
        <v>802</v>
      </c>
      <c r="P651" s="79">
        <v>903195</v>
      </c>
    </row>
    <row r="652" spans="15:16" ht="15">
      <c r="O652" s="79" t="s">
        <v>803</v>
      </c>
      <c r="P652" s="79">
        <v>82089</v>
      </c>
    </row>
    <row r="653" spans="15:16" ht="15">
      <c r="O653" s="79" t="s">
        <v>804</v>
      </c>
      <c r="P653" s="79">
        <v>911550</v>
      </c>
    </row>
    <row r="654" spans="15:16" ht="15">
      <c r="O654" s="79" t="s">
        <v>805</v>
      </c>
      <c r="P654" s="79">
        <v>911543</v>
      </c>
    </row>
    <row r="655" spans="15:16" ht="15">
      <c r="O655" s="79" t="s">
        <v>806</v>
      </c>
      <c r="P655" s="79">
        <v>902239</v>
      </c>
    </row>
    <row r="656" spans="15:16" ht="15">
      <c r="O656" s="79" t="s">
        <v>807</v>
      </c>
      <c r="P656" s="79">
        <v>909112</v>
      </c>
    </row>
    <row r="657" spans="15:16" ht="15">
      <c r="O657" s="79" t="s">
        <v>808</v>
      </c>
      <c r="P657" s="79">
        <v>905034</v>
      </c>
    </row>
    <row r="658" spans="15:16" ht="15">
      <c r="O658" s="79" t="s">
        <v>809</v>
      </c>
      <c r="P658" s="79">
        <v>83096</v>
      </c>
    </row>
    <row r="659" spans="15:16" ht="15">
      <c r="O659" s="79" t="s">
        <v>810</v>
      </c>
      <c r="P659" s="79">
        <v>8919</v>
      </c>
    </row>
    <row r="660" spans="15:16" ht="15">
      <c r="O660" s="79" t="s">
        <v>811</v>
      </c>
      <c r="P660" s="79">
        <v>2864</v>
      </c>
    </row>
    <row r="661" spans="15:16" ht="15">
      <c r="O661" s="79" t="s">
        <v>812</v>
      </c>
      <c r="P661" s="79">
        <v>2006</v>
      </c>
    </row>
    <row r="662" spans="15:16" ht="15">
      <c r="O662" s="79" t="s">
        <v>813</v>
      </c>
      <c r="P662" s="79">
        <v>54690</v>
      </c>
    </row>
    <row r="663" spans="15:16" ht="15">
      <c r="O663" s="79" t="s">
        <v>814</v>
      </c>
      <c r="P663" s="79">
        <v>6353</v>
      </c>
    </row>
    <row r="664" spans="15:16" ht="15">
      <c r="O664" s="79" t="s">
        <v>815</v>
      </c>
      <c r="P664" s="79">
        <v>81549</v>
      </c>
    </row>
    <row r="665" spans="15:16" ht="15">
      <c r="O665" s="79" t="s">
        <v>816</v>
      </c>
      <c r="P665" s="79">
        <v>83103</v>
      </c>
    </row>
    <row r="666" spans="15:16" ht="15">
      <c r="O666" s="79" t="s">
        <v>817</v>
      </c>
      <c r="P666" s="79">
        <v>51416</v>
      </c>
    </row>
    <row r="667" spans="15:16" ht="15">
      <c r="O667" s="79" t="s">
        <v>818</v>
      </c>
      <c r="P667" s="79">
        <v>906594</v>
      </c>
    </row>
    <row r="668" spans="15:16" ht="15">
      <c r="O668" s="79" t="s">
        <v>819</v>
      </c>
      <c r="P668" s="79">
        <v>83775</v>
      </c>
    </row>
    <row r="669" spans="15:16" ht="15">
      <c r="O669" s="79" t="s">
        <v>820</v>
      </c>
      <c r="P669" s="79">
        <v>57948</v>
      </c>
    </row>
    <row r="670" spans="15:16" ht="15">
      <c r="O670" s="79" t="s">
        <v>821</v>
      </c>
      <c r="P670" s="79">
        <v>903492</v>
      </c>
    </row>
    <row r="671" spans="15:16" ht="15">
      <c r="O671" s="79" t="s">
        <v>822</v>
      </c>
      <c r="P671" s="79">
        <v>83495</v>
      </c>
    </row>
    <row r="672" spans="15:16" ht="15">
      <c r="O672" s="79" t="s">
        <v>823</v>
      </c>
      <c r="P672" s="79">
        <v>6931</v>
      </c>
    </row>
    <row r="673" spans="15:16" ht="15">
      <c r="O673" s="79" t="s">
        <v>824</v>
      </c>
      <c r="P673" s="79">
        <v>57215</v>
      </c>
    </row>
    <row r="674" spans="15:16" ht="15">
      <c r="O674" s="79" t="s">
        <v>825</v>
      </c>
      <c r="P674" s="79">
        <v>910731</v>
      </c>
    </row>
    <row r="675" spans="15:16" ht="15">
      <c r="O675" s="79" t="s">
        <v>826</v>
      </c>
      <c r="P675" s="79">
        <v>5495</v>
      </c>
    </row>
    <row r="676" spans="15:16" ht="15">
      <c r="O676" s="79" t="s">
        <v>827</v>
      </c>
      <c r="P676" s="79">
        <v>50937</v>
      </c>
    </row>
    <row r="677" spans="15:16" ht="15">
      <c r="O677" s="79" t="s">
        <v>827</v>
      </c>
      <c r="P677" s="79">
        <v>52067</v>
      </c>
    </row>
    <row r="678" spans="15:16" ht="15">
      <c r="O678" s="79" t="s">
        <v>828</v>
      </c>
      <c r="P678" s="79">
        <v>83705</v>
      </c>
    </row>
    <row r="679" spans="15:16" ht="15">
      <c r="O679" s="79" t="s">
        <v>829</v>
      </c>
      <c r="P679" s="79">
        <v>2781</v>
      </c>
    </row>
    <row r="680" spans="15:16" ht="15">
      <c r="O680" s="79" t="s">
        <v>830</v>
      </c>
      <c r="P680" s="79">
        <v>55268</v>
      </c>
    </row>
    <row r="681" spans="15:16" ht="15">
      <c r="O681" s="79" t="s">
        <v>831</v>
      </c>
      <c r="P681" s="79">
        <v>81595</v>
      </c>
    </row>
    <row r="682" spans="15:16" ht="15">
      <c r="O682" s="79" t="s">
        <v>832</v>
      </c>
      <c r="P682" s="79">
        <v>1113</v>
      </c>
    </row>
    <row r="683" spans="15:16" ht="15">
      <c r="O683" s="79" t="s">
        <v>833</v>
      </c>
      <c r="P683" s="79">
        <v>1064</v>
      </c>
    </row>
    <row r="684" spans="15:16" ht="15">
      <c r="O684" s="79" t="s">
        <v>834</v>
      </c>
      <c r="P684" s="79">
        <v>50024</v>
      </c>
    </row>
    <row r="685" spans="15:16" ht="15">
      <c r="O685" s="79" t="s">
        <v>835</v>
      </c>
      <c r="P685" s="79">
        <v>80021</v>
      </c>
    </row>
    <row r="686" spans="15:16" ht="15">
      <c r="O686" s="79" t="s">
        <v>836</v>
      </c>
      <c r="P686" s="79">
        <v>1123</v>
      </c>
    </row>
    <row r="687" spans="15:16" ht="15">
      <c r="O687" s="79" t="s">
        <v>837</v>
      </c>
      <c r="P687" s="79">
        <v>51746</v>
      </c>
    </row>
    <row r="688" spans="15:16" ht="15">
      <c r="O688" s="79" t="s">
        <v>838</v>
      </c>
      <c r="P688" s="79">
        <v>910892</v>
      </c>
    </row>
    <row r="689" spans="15:16" ht="15">
      <c r="O689" s="79" t="s">
        <v>839</v>
      </c>
      <c r="P689" s="79">
        <v>83124</v>
      </c>
    </row>
    <row r="690" spans="15:16" ht="15">
      <c r="O690" s="79" t="s">
        <v>840</v>
      </c>
      <c r="P690" s="79">
        <v>83432</v>
      </c>
    </row>
    <row r="691" spans="15:16" ht="15">
      <c r="O691" s="79" t="s">
        <v>841</v>
      </c>
      <c r="P691" s="79">
        <v>83881</v>
      </c>
    </row>
    <row r="692" spans="15:16" ht="15">
      <c r="O692" s="79" t="s">
        <v>842</v>
      </c>
      <c r="P692" s="79">
        <v>82517</v>
      </c>
    </row>
    <row r="693" spans="15:16" ht="15">
      <c r="O693" s="79" t="s">
        <v>843</v>
      </c>
      <c r="P693" s="79">
        <v>2773</v>
      </c>
    </row>
    <row r="694" spans="15:16" ht="15">
      <c r="O694" s="79" t="s">
        <v>844</v>
      </c>
      <c r="P694" s="79">
        <v>51275</v>
      </c>
    </row>
    <row r="695" spans="15:16" ht="15">
      <c r="O695" s="79" t="s">
        <v>845</v>
      </c>
      <c r="P695" s="79">
        <v>903955</v>
      </c>
    </row>
    <row r="696" spans="15:16" ht="15">
      <c r="O696" s="79" t="s">
        <v>846</v>
      </c>
      <c r="P696" s="79">
        <v>904029</v>
      </c>
    </row>
    <row r="697" spans="15:16" ht="15">
      <c r="O697" s="79" t="s">
        <v>847</v>
      </c>
      <c r="P697" s="79">
        <v>912307</v>
      </c>
    </row>
    <row r="698" spans="15:16" ht="15">
      <c r="O698" s="79" t="s">
        <v>848</v>
      </c>
      <c r="P698" s="79">
        <v>52785</v>
      </c>
    </row>
    <row r="699" spans="15:16" ht="15">
      <c r="O699" s="79" t="s">
        <v>849</v>
      </c>
      <c r="P699" s="79">
        <v>50026</v>
      </c>
    </row>
    <row r="700" spans="15:16" ht="15">
      <c r="O700" s="79" t="s">
        <v>850</v>
      </c>
      <c r="P700" s="79">
        <v>74300</v>
      </c>
    </row>
    <row r="701" spans="15:16" ht="15">
      <c r="O701" s="79" t="s">
        <v>851</v>
      </c>
      <c r="P701" s="79">
        <v>902924</v>
      </c>
    </row>
    <row r="702" spans="15:16" ht="15">
      <c r="O702" s="79" t="s">
        <v>852</v>
      </c>
      <c r="P702" s="79">
        <v>54278</v>
      </c>
    </row>
    <row r="703" spans="15:16" ht="15">
      <c r="O703" s="79" t="s">
        <v>853</v>
      </c>
      <c r="P703" s="79">
        <v>55400</v>
      </c>
    </row>
    <row r="704" spans="15:16" ht="15">
      <c r="O704" s="79" t="s">
        <v>854</v>
      </c>
      <c r="P704" s="79">
        <v>56695</v>
      </c>
    </row>
    <row r="705" spans="15:16" ht="15">
      <c r="O705" s="79" t="s">
        <v>855</v>
      </c>
      <c r="P705" s="79">
        <v>911739</v>
      </c>
    </row>
    <row r="706" spans="15:16" ht="15">
      <c r="O706" s="79" t="s">
        <v>856</v>
      </c>
      <c r="P706" s="79">
        <v>902296</v>
      </c>
    </row>
    <row r="707" spans="15:16" ht="15">
      <c r="O707" s="79" t="s">
        <v>857</v>
      </c>
      <c r="P707" s="79">
        <v>912184</v>
      </c>
    </row>
    <row r="708" spans="15:16" ht="15">
      <c r="O708" s="79" t="s">
        <v>858</v>
      </c>
      <c r="P708" s="79">
        <v>83082</v>
      </c>
    </row>
    <row r="709" spans="15:16" ht="15">
      <c r="O709" s="79" t="s">
        <v>859</v>
      </c>
      <c r="P709" s="79">
        <v>52694</v>
      </c>
    </row>
    <row r="710" spans="15:16" ht="15">
      <c r="O710" s="79" t="s">
        <v>860</v>
      </c>
      <c r="P710" s="79">
        <v>1841</v>
      </c>
    </row>
    <row r="711" spans="15:16" ht="15">
      <c r="O711" s="79" t="s">
        <v>861</v>
      </c>
      <c r="P711" s="79">
        <v>906032</v>
      </c>
    </row>
    <row r="712" spans="15:16" ht="15">
      <c r="O712" s="79" t="s">
        <v>862</v>
      </c>
      <c r="P712" s="79">
        <v>1214</v>
      </c>
    </row>
    <row r="713" spans="15:16" ht="15">
      <c r="O713" s="79" t="s">
        <v>863</v>
      </c>
      <c r="P713" s="79">
        <v>910843</v>
      </c>
    </row>
    <row r="714" spans="15:16" ht="15">
      <c r="O714" s="79" t="s">
        <v>864</v>
      </c>
      <c r="P714" s="79">
        <v>903344</v>
      </c>
    </row>
    <row r="715" spans="15:16" ht="15">
      <c r="O715" s="79" t="s">
        <v>865</v>
      </c>
      <c r="P715" s="79">
        <v>903419</v>
      </c>
    </row>
    <row r="716" spans="15:16" ht="15">
      <c r="O716" s="79" t="s">
        <v>866</v>
      </c>
      <c r="P716" s="79">
        <v>903617</v>
      </c>
    </row>
    <row r="717" spans="15:16" ht="15">
      <c r="O717" s="79" t="s">
        <v>867</v>
      </c>
      <c r="P717" s="79">
        <v>904896</v>
      </c>
    </row>
    <row r="718" spans="15:16" ht="15">
      <c r="O718" s="79" t="s">
        <v>868</v>
      </c>
      <c r="P718" s="79">
        <v>79300</v>
      </c>
    </row>
    <row r="719" spans="15:16" ht="15">
      <c r="O719" s="79" t="s">
        <v>869</v>
      </c>
      <c r="P719" s="79">
        <v>909145</v>
      </c>
    </row>
    <row r="720" spans="15:16" ht="15">
      <c r="O720" s="79" t="s">
        <v>870</v>
      </c>
      <c r="P720" s="79">
        <v>82473</v>
      </c>
    </row>
    <row r="721" spans="15:16" ht="15">
      <c r="O721" s="79" t="s">
        <v>871</v>
      </c>
      <c r="P721" s="79">
        <v>5132</v>
      </c>
    </row>
    <row r="722" spans="15:16" ht="15">
      <c r="O722" s="79" t="s">
        <v>872</v>
      </c>
      <c r="P722" s="79">
        <v>72600</v>
      </c>
    </row>
    <row r="723" spans="15:16" ht="15">
      <c r="O723" s="79" t="s">
        <v>873</v>
      </c>
      <c r="P723" s="79">
        <v>911018</v>
      </c>
    </row>
    <row r="724" spans="15:16" ht="15">
      <c r="O724" s="79" t="s">
        <v>874</v>
      </c>
      <c r="P724" s="79">
        <v>911067</v>
      </c>
    </row>
    <row r="725" spans="15:16" ht="15">
      <c r="O725" s="79" t="s">
        <v>875</v>
      </c>
      <c r="P725" s="79">
        <v>912047</v>
      </c>
    </row>
    <row r="726" spans="15:16" ht="15">
      <c r="O726" s="79" t="s">
        <v>876</v>
      </c>
      <c r="P726" s="79">
        <v>910822</v>
      </c>
    </row>
    <row r="727" spans="15:16" ht="15">
      <c r="O727" s="79" t="s">
        <v>877</v>
      </c>
      <c r="P727" s="79">
        <v>30029</v>
      </c>
    </row>
    <row r="728" spans="15:16" ht="15">
      <c r="O728" s="79" t="s">
        <v>878</v>
      </c>
      <c r="P728" s="79">
        <v>82743</v>
      </c>
    </row>
    <row r="729" spans="15:16" ht="15">
      <c r="O729" s="79" t="s">
        <v>879</v>
      </c>
      <c r="P729" s="79">
        <v>53908</v>
      </c>
    </row>
    <row r="730" spans="15:16" ht="15">
      <c r="O730" s="79" t="s">
        <v>880</v>
      </c>
      <c r="P730" s="79">
        <v>52851</v>
      </c>
    </row>
    <row r="731" spans="15:16" ht="15">
      <c r="O731" s="79" t="s">
        <v>881</v>
      </c>
      <c r="P731" s="79">
        <v>3103</v>
      </c>
    </row>
    <row r="732" spans="15:16" ht="15">
      <c r="O732" s="79" t="s">
        <v>882</v>
      </c>
      <c r="P732" s="79">
        <v>52538</v>
      </c>
    </row>
    <row r="733" spans="15:16" ht="15">
      <c r="O733" s="79" t="s">
        <v>883</v>
      </c>
      <c r="P733" s="79">
        <v>904466</v>
      </c>
    </row>
    <row r="734" spans="15:16" ht="15">
      <c r="O734" s="79" t="s">
        <v>884</v>
      </c>
      <c r="P734" s="79">
        <v>904490</v>
      </c>
    </row>
    <row r="735" spans="15:16" ht="15">
      <c r="O735" s="79" t="s">
        <v>885</v>
      </c>
      <c r="P735" s="79">
        <v>904482</v>
      </c>
    </row>
    <row r="736" spans="15:16" ht="15">
      <c r="O736" s="79" t="s">
        <v>886</v>
      </c>
      <c r="P736" s="79">
        <v>905380</v>
      </c>
    </row>
    <row r="737" spans="15:16" ht="15">
      <c r="O737" s="79" t="s">
        <v>887</v>
      </c>
      <c r="P737" s="79">
        <v>907006</v>
      </c>
    </row>
    <row r="738" spans="15:16" ht="15">
      <c r="O738" s="79" t="s">
        <v>888</v>
      </c>
      <c r="P738" s="79">
        <v>908256</v>
      </c>
    </row>
    <row r="739" spans="15:16" ht="15">
      <c r="O739" s="79" t="s">
        <v>889</v>
      </c>
      <c r="P739" s="79">
        <v>904441</v>
      </c>
    </row>
    <row r="740" spans="15:16" ht="15">
      <c r="O740" s="79" t="s">
        <v>890</v>
      </c>
      <c r="P740" s="79">
        <v>912355</v>
      </c>
    </row>
    <row r="741" spans="15:16" ht="15">
      <c r="O741" s="79" t="s">
        <v>891</v>
      </c>
      <c r="P741" s="79">
        <v>902767</v>
      </c>
    </row>
    <row r="742" spans="15:16" ht="15">
      <c r="O742" s="79" t="s">
        <v>892</v>
      </c>
      <c r="P742" s="79">
        <v>7376</v>
      </c>
    </row>
    <row r="743" spans="15:16" ht="15">
      <c r="O743" s="79" t="s">
        <v>893</v>
      </c>
      <c r="P743" s="79">
        <v>4348</v>
      </c>
    </row>
    <row r="744" spans="15:16" ht="15">
      <c r="O744" s="79" t="s">
        <v>894</v>
      </c>
      <c r="P744" s="79">
        <v>4200</v>
      </c>
    </row>
    <row r="745" spans="15:16" ht="15">
      <c r="O745" s="79" t="s">
        <v>895</v>
      </c>
      <c r="P745" s="79">
        <v>4373</v>
      </c>
    </row>
    <row r="746" spans="15:16" ht="15">
      <c r="O746" s="79" t="s">
        <v>896</v>
      </c>
      <c r="P746" s="79">
        <v>6980</v>
      </c>
    </row>
    <row r="747" spans="15:16" ht="15">
      <c r="O747" s="79" t="s">
        <v>897</v>
      </c>
      <c r="P747" s="79">
        <v>6205</v>
      </c>
    </row>
    <row r="748" spans="15:16" ht="15">
      <c r="O748" s="79" t="s">
        <v>898</v>
      </c>
      <c r="P748" s="79">
        <v>5842</v>
      </c>
    </row>
    <row r="749" spans="15:16" ht="15">
      <c r="O749" s="79" t="s">
        <v>899</v>
      </c>
      <c r="P749" s="79">
        <v>8540</v>
      </c>
    </row>
    <row r="750" spans="15:16" ht="15">
      <c r="O750" s="79" t="s">
        <v>900</v>
      </c>
      <c r="P750" s="79">
        <v>1684</v>
      </c>
    </row>
    <row r="751" spans="15:16" ht="15">
      <c r="O751" s="79" t="s">
        <v>901</v>
      </c>
      <c r="P751" s="79">
        <v>3639</v>
      </c>
    </row>
    <row r="752" spans="15:16" ht="15">
      <c r="O752" s="79" t="s">
        <v>902</v>
      </c>
      <c r="P752" s="79">
        <v>9887</v>
      </c>
    </row>
    <row r="753" spans="15:16" ht="15">
      <c r="O753" s="79" t="s">
        <v>903</v>
      </c>
      <c r="P753" s="79">
        <v>2322</v>
      </c>
    </row>
    <row r="754" spans="15:16" ht="15">
      <c r="O754" s="79" t="s">
        <v>904</v>
      </c>
      <c r="P754" s="79">
        <v>6881</v>
      </c>
    </row>
    <row r="755" spans="15:16" ht="15">
      <c r="O755" s="79" t="s">
        <v>905</v>
      </c>
      <c r="P755" s="79">
        <v>2311</v>
      </c>
    </row>
    <row r="756" spans="15:16" ht="15">
      <c r="O756" s="79" t="s">
        <v>906</v>
      </c>
      <c r="P756" s="79">
        <v>911011</v>
      </c>
    </row>
    <row r="757" spans="15:16" ht="15">
      <c r="O757" s="79" t="s">
        <v>907</v>
      </c>
      <c r="P757" s="79">
        <v>911004</v>
      </c>
    </row>
    <row r="758" spans="15:16" ht="15">
      <c r="O758" s="79" t="s">
        <v>908</v>
      </c>
      <c r="P758" s="79">
        <v>56282</v>
      </c>
    </row>
    <row r="759" spans="15:16" ht="15">
      <c r="O759" s="79" t="s">
        <v>909</v>
      </c>
      <c r="P759" s="79">
        <v>3417</v>
      </c>
    </row>
    <row r="760" spans="15:16" ht="15">
      <c r="O760" s="79" t="s">
        <v>910</v>
      </c>
      <c r="P760" s="79">
        <v>51787</v>
      </c>
    </row>
    <row r="761" spans="15:16" ht="15">
      <c r="O761" s="79" t="s">
        <v>911</v>
      </c>
      <c r="P761" s="79">
        <v>2658</v>
      </c>
    </row>
    <row r="762" spans="15:16" ht="15">
      <c r="O762" s="79" t="s">
        <v>912</v>
      </c>
      <c r="P762" s="79">
        <v>909549</v>
      </c>
    </row>
    <row r="763" spans="15:16" ht="15">
      <c r="O763" s="79" t="s">
        <v>913</v>
      </c>
      <c r="P763" s="79">
        <v>56753</v>
      </c>
    </row>
    <row r="764" spans="15:16" ht="15">
      <c r="O764" s="79" t="s">
        <v>914</v>
      </c>
      <c r="P764" s="79">
        <v>902007</v>
      </c>
    </row>
    <row r="765" spans="15:16" ht="15">
      <c r="O765" s="79" t="s">
        <v>915</v>
      </c>
      <c r="P765" s="79">
        <v>901686</v>
      </c>
    </row>
    <row r="766" spans="15:16" ht="15">
      <c r="O766" s="79" t="s">
        <v>916</v>
      </c>
      <c r="P766" s="79">
        <v>904086</v>
      </c>
    </row>
    <row r="767" spans="15:16" ht="15">
      <c r="O767" s="79" t="s">
        <v>917</v>
      </c>
      <c r="P767" s="79">
        <v>906586</v>
      </c>
    </row>
    <row r="768" spans="15:16" ht="15">
      <c r="O768" s="79" t="s">
        <v>918</v>
      </c>
      <c r="P768" s="79">
        <v>912240</v>
      </c>
    </row>
    <row r="769" spans="15:16" ht="15">
      <c r="O769" s="79" t="s">
        <v>919</v>
      </c>
      <c r="P769" s="79">
        <v>905612</v>
      </c>
    </row>
    <row r="770" spans="15:16" ht="15">
      <c r="O770" s="79" t="s">
        <v>920</v>
      </c>
      <c r="P770" s="79">
        <v>903906</v>
      </c>
    </row>
    <row r="771" spans="15:16" ht="15">
      <c r="O771" s="79" t="s">
        <v>921</v>
      </c>
      <c r="P771" s="79">
        <v>911102</v>
      </c>
    </row>
    <row r="772" spans="15:16" ht="15">
      <c r="O772" s="79" t="s">
        <v>922</v>
      </c>
      <c r="P772" s="79">
        <v>903252</v>
      </c>
    </row>
    <row r="773" spans="15:16" ht="15">
      <c r="O773" s="79" t="s">
        <v>923</v>
      </c>
      <c r="P773" s="79">
        <v>901868</v>
      </c>
    </row>
    <row r="774" spans="15:16" ht="15">
      <c r="O774" s="79" t="s">
        <v>924</v>
      </c>
      <c r="P774" s="79">
        <v>906214</v>
      </c>
    </row>
    <row r="775" spans="15:16" ht="15">
      <c r="O775" s="79" t="s">
        <v>925</v>
      </c>
      <c r="P775" s="79">
        <v>3409</v>
      </c>
    </row>
    <row r="776" spans="15:16" ht="15">
      <c r="O776" s="79" t="s">
        <v>926</v>
      </c>
      <c r="P776" s="79">
        <v>1536</v>
      </c>
    </row>
    <row r="777" spans="15:16" ht="15">
      <c r="O777" s="79" t="s">
        <v>927</v>
      </c>
      <c r="P777" s="79">
        <v>57207</v>
      </c>
    </row>
    <row r="778" spans="15:16" ht="15">
      <c r="O778" s="79" t="s">
        <v>928</v>
      </c>
      <c r="P778" s="79">
        <v>910001</v>
      </c>
    </row>
    <row r="779" spans="15:16" ht="15">
      <c r="O779" s="79" t="s">
        <v>929</v>
      </c>
      <c r="P779" s="79">
        <v>902734</v>
      </c>
    </row>
    <row r="780" spans="15:16" ht="15">
      <c r="O780" s="79" t="s">
        <v>930</v>
      </c>
      <c r="P780" s="79">
        <v>56670</v>
      </c>
    </row>
    <row r="781" spans="15:16" ht="15">
      <c r="O781" s="79" t="s">
        <v>931</v>
      </c>
      <c r="P781" s="79">
        <v>4043</v>
      </c>
    </row>
    <row r="782" spans="15:16" ht="15">
      <c r="O782" s="79" t="s">
        <v>932</v>
      </c>
      <c r="P782" s="79">
        <v>72700</v>
      </c>
    </row>
    <row r="783" spans="15:16" ht="15">
      <c r="O783" s="79" t="s">
        <v>933</v>
      </c>
      <c r="P783" s="79">
        <v>5429</v>
      </c>
    </row>
    <row r="784" spans="15:16" ht="15">
      <c r="O784" s="79" t="s">
        <v>933</v>
      </c>
      <c r="P784" s="79">
        <v>83853</v>
      </c>
    </row>
    <row r="785" spans="15:16" ht="15">
      <c r="O785" s="79" t="s">
        <v>934</v>
      </c>
      <c r="P785" s="79">
        <v>9058</v>
      </c>
    </row>
    <row r="786" spans="15:16" ht="15">
      <c r="O786" s="79" t="s">
        <v>935</v>
      </c>
      <c r="P786" s="79">
        <v>4158</v>
      </c>
    </row>
    <row r="787" spans="15:16" ht="15">
      <c r="O787" s="79" t="s">
        <v>936</v>
      </c>
      <c r="P787" s="79">
        <v>7095</v>
      </c>
    </row>
    <row r="788" spans="15:16" ht="15">
      <c r="O788" s="79" t="s">
        <v>937</v>
      </c>
      <c r="P788" s="79">
        <v>80006</v>
      </c>
    </row>
    <row r="789" spans="15:16" ht="15">
      <c r="O789" s="79" t="s">
        <v>938</v>
      </c>
      <c r="P789" s="79">
        <v>80005</v>
      </c>
    </row>
    <row r="790" spans="15:16" ht="15">
      <c r="O790" s="79" t="s">
        <v>939</v>
      </c>
      <c r="P790" s="79">
        <v>83965</v>
      </c>
    </row>
    <row r="791" spans="15:16" ht="15">
      <c r="O791" s="79" t="s">
        <v>940</v>
      </c>
      <c r="P791" s="79">
        <v>4893</v>
      </c>
    </row>
    <row r="792" spans="15:16" ht="15">
      <c r="O792" s="79" t="s">
        <v>941</v>
      </c>
      <c r="P792" s="79">
        <v>4638</v>
      </c>
    </row>
    <row r="793" spans="15:16" ht="15">
      <c r="O793" s="79" t="s">
        <v>942</v>
      </c>
      <c r="P793" s="79">
        <v>4811</v>
      </c>
    </row>
    <row r="794" spans="15:16" ht="15">
      <c r="O794" s="79" t="s">
        <v>943</v>
      </c>
      <c r="P794" s="79">
        <v>5288</v>
      </c>
    </row>
    <row r="795" spans="15:16" ht="15">
      <c r="O795" s="79" t="s">
        <v>944</v>
      </c>
      <c r="P795" s="79">
        <v>3540</v>
      </c>
    </row>
    <row r="796" spans="15:16" ht="15">
      <c r="O796" s="79" t="s">
        <v>945</v>
      </c>
      <c r="P796" s="79">
        <v>1189</v>
      </c>
    </row>
    <row r="797" spans="15:16" ht="15">
      <c r="O797" s="79" t="s">
        <v>946</v>
      </c>
      <c r="P797" s="79">
        <v>9178</v>
      </c>
    </row>
    <row r="798" spans="15:16" ht="15">
      <c r="O798" s="79" t="s">
        <v>947</v>
      </c>
      <c r="P798" s="79">
        <v>3857</v>
      </c>
    </row>
    <row r="799" spans="15:16" ht="15">
      <c r="O799" s="79" t="s">
        <v>948</v>
      </c>
      <c r="P799" s="79">
        <v>8085</v>
      </c>
    </row>
    <row r="800" spans="15:16" ht="15">
      <c r="O800" s="79" t="s">
        <v>949</v>
      </c>
      <c r="P800" s="79">
        <v>9057</v>
      </c>
    </row>
    <row r="801" spans="15:16" ht="15">
      <c r="O801" s="79" t="s">
        <v>950</v>
      </c>
      <c r="P801" s="79">
        <v>9325</v>
      </c>
    </row>
    <row r="802" spans="15:16" ht="15">
      <c r="O802" s="79" t="s">
        <v>951</v>
      </c>
      <c r="P802" s="79">
        <v>9145</v>
      </c>
    </row>
    <row r="803" spans="15:16" ht="15">
      <c r="O803" s="79" t="s">
        <v>952</v>
      </c>
      <c r="P803" s="79">
        <v>9876</v>
      </c>
    </row>
    <row r="804" spans="15:16" ht="15">
      <c r="O804" s="79" t="s">
        <v>953</v>
      </c>
      <c r="P804" s="79">
        <v>50809</v>
      </c>
    </row>
    <row r="805" spans="15:16" ht="15">
      <c r="O805" s="79" t="s">
        <v>954</v>
      </c>
      <c r="P805" s="79">
        <v>4439</v>
      </c>
    </row>
    <row r="806" spans="15:16" ht="15">
      <c r="O806" s="79" t="s">
        <v>955</v>
      </c>
      <c r="P806" s="79">
        <v>2039</v>
      </c>
    </row>
    <row r="807" spans="15:16" ht="15">
      <c r="O807" s="79" t="s">
        <v>956</v>
      </c>
      <c r="P807" s="79">
        <v>6923</v>
      </c>
    </row>
    <row r="808" spans="15:16" ht="15">
      <c r="O808" s="79" t="s">
        <v>957</v>
      </c>
      <c r="P808" s="79">
        <v>4092</v>
      </c>
    </row>
    <row r="809" spans="15:16" ht="15">
      <c r="O809" s="79" t="s">
        <v>958</v>
      </c>
      <c r="P809" s="79">
        <v>52117</v>
      </c>
    </row>
    <row r="810" spans="15:16" ht="15">
      <c r="O810" s="79" t="s">
        <v>959</v>
      </c>
      <c r="P810" s="79">
        <v>9960</v>
      </c>
    </row>
    <row r="811" spans="15:16" ht="15">
      <c r="O811" s="79" t="s">
        <v>960</v>
      </c>
      <c r="P811" s="79">
        <v>9303</v>
      </c>
    </row>
    <row r="812" spans="15:16" ht="15">
      <c r="O812" s="79" t="s">
        <v>961</v>
      </c>
      <c r="P812" s="79">
        <v>9639</v>
      </c>
    </row>
    <row r="813" spans="15:16" ht="15">
      <c r="O813" s="79" t="s">
        <v>962</v>
      </c>
      <c r="P813" s="79">
        <v>80004</v>
      </c>
    </row>
    <row r="814" spans="15:16" ht="15">
      <c r="O814" s="79" t="s">
        <v>963</v>
      </c>
      <c r="P814" s="79">
        <v>1133</v>
      </c>
    </row>
    <row r="815" spans="15:16" ht="15">
      <c r="O815" s="79" t="s">
        <v>964</v>
      </c>
      <c r="P815" s="79">
        <v>3862</v>
      </c>
    </row>
    <row r="816" spans="15:16" ht="15">
      <c r="O816" s="79" t="s">
        <v>965</v>
      </c>
      <c r="P816" s="79">
        <v>7780</v>
      </c>
    </row>
    <row r="817" spans="15:16" ht="15">
      <c r="O817" s="79" t="s">
        <v>966</v>
      </c>
      <c r="P817" s="79">
        <v>9281</v>
      </c>
    </row>
    <row r="818" spans="15:16" ht="15">
      <c r="O818" s="79" t="s">
        <v>967</v>
      </c>
      <c r="P818" s="79">
        <v>7467</v>
      </c>
    </row>
    <row r="819" spans="15:16" ht="15">
      <c r="O819" s="79" t="s">
        <v>968</v>
      </c>
      <c r="P819" s="79">
        <v>1032</v>
      </c>
    </row>
    <row r="820" spans="15:16" ht="15">
      <c r="O820" s="79" t="s">
        <v>969</v>
      </c>
      <c r="P820" s="79">
        <v>9060</v>
      </c>
    </row>
    <row r="821" spans="15:16" ht="15">
      <c r="O821" s="79" t="s">
        <v>970</v>
      </c>
      <c r="P821" s="79">
        <v>1882</v>
      </c>
    </row>
    <row r="822" spans="15:16" ht="15">
      <c r="O822" s="79" t="s">
        <v>971</v>
      </c>
      <c r="P822" s="79">
        <v>50805</v>
      </c>
    </row>
    <row r="823" spans="15:16" ht="15">
      <c r="O823" s="79" t="s">
        <v>972</v>
      </c>
      <c r="P823" s="79">
        <v>50865</v>
      </c>
    </row>
    <row r="824" spans="15:16" ht="15">
      <c r="O824" s="79" t="s">
        <v>973</v>
      </c>
      <c r="P824" s="79">
        <v>4992</v>
      </c>
    </row>
    <row r="825" spans="15:16" ht="15">
      <c r="O825" s="79" t="s">
        <v>974</v>
      </c>
      <c r="P825" s="79">
        <v>9714</v>
      </c>
    </row>
    <row r="826" spans="15:16" ht="15">
      <c r="O826" s="79" t="s">
        <v>975</v>
      </c>
      <c r="P826" s="79">
        <v>80009</v>
      </c>
    </row>
    <row r="827" spans="15:16" ht="15">
      <c r="O827" s="79" t="s">
        <v>976</v>
      </c>
      <c r="P827" s="79">
        <v>6725</v>
      </c>
    </row>
    <row r="828" spans="15:16" ht="15">
      <c r="O828" s="79" t="s">
        <v>977</v>
      </c>
      <c r="P828" s="79">
        <v>3841</v>
      </c>
    </row>
    <row r="829" spans="15:16" ht="15">
      <c r="O829" s="79" t="s">
        <v>978</v>
      </c>
      <c r="P829" s="79">
        <v>1028</v>
      </c>
    </row>
    <row r="830" spans="15:16" ht="15">
      <c r="O830" s="79" t="s">
        <v>979</v>
      </c>
      <c r="P830" s="79">
        <v>50709</v>
      </c>
    </row>
    <row r="831" spans="15:16" ht="15">
      <c r="O831" s="79" t="s">
        <v>980</v>
      </c>
      <c r="P831" s="79">
        <v>4084</v>
      </c>
    </row>
    <row r="832" spans="15:16" ht="15">
      <c r="O832" s="79" t="s">
        <v>981</v>
      </c>
      <c r="P832" s="79">
        <v>912191</v>
      </c>
    </row>
    <row r="833" spans="15:16" ht="15">
      <c r="O833" s="79" t="s">
        <v>982</v>
      </c>
      <c r="P833" s="79">
        <v>50808</v>
      </c>
    </row>
    <row r="834" spans="15:16" ht="15">
      <c r="O834" s="79" t="s">
        <v>983</v>
      </c>
      <c r="P834" s="79">
        <v>9134</v>
      </c>
    </row>
    <row r="835" spans="15:16" ht="15">
      <c r="O835" s="79" t="s">
        <v>984</v>
      </c>
      <c r="P835" s="79">
        <v>80003</v>
      </c>
    </row>
    <row r="836" spans="15:16" ht="15">
      <c r="O836" s="79" t="s">
        <v>985</v>
      </c>
      <c r="P836" s="79">
        <v>3334</v>
      </c>
    </row>
    <row r="837" spans="15:16" ht="15">
      <c r="O837" s="79" t="s">
        <v>986</v>
      </c>
      <c r="P837" s="79">
        <v>6147</v>
      </c>
    </row>
    <row r="838" spans="15:16" ht="15">
      <c r="O838" s="79" t="s">
        <v>987</v>
      </c>
      <c r="P838" s="79">
        <v>9985</v>
      </c>
    </row>
    <row r="839" spans="15:16" ht="15">
      <c r="O839" s="79" t="s">
        <v>988</v>
      </c>
      <c r="P839" s="79">
        <v>9797</v>
      </c>
    </row>
    <row r="840" spans="15:16" ht="15">
      <c r="O840" s="79" t="s">
        <v>989</v>
      </c>
      <c r="P840" s="79">
        <v>9595</v>
      </c>
    </row>
    <row r="841" spans="15:16" ht="15">
      <c r="O841" s="79" t="s">
        <v>990</v>
      </c>
      <c r="P841" s="79">
        <v>3738</v>
      </c>
    </row>
    <row r="842" spans="15:16" ht="15">
      <c r="O842" s="79" t="s">
        <v>990</v>
      </c>
      <c r="P842" s="79">
        <v>83831</v>
      </c>
    </row>
    <row r="843" spans="15:16" ht="15">
      <c r="O843" s="79" t="s">
        <v>991</v>
      </c>
      <c r="P843" s="79">
        <v>1494</v>
      </c>
    </row>
    <row r="844" spans="15:16" ht="15">
      <c r="O844" s="79" t="s">
        <v>992</v>
      </c>
      <c r="P844" s="79">
        <v>1866</v>
      </c>
    </row>
    <row r="845" spans="15:16" ht="15">
      <c r="O845" s="79" t="s">
        <v>993</v>
      </c>
      <c r="P845" s="79">
        <v>3276</v>
      </c>
    </row>
    <row r="846" spans="15:16" ht="15">
      <c r="O846" s="79" t="s">
        <v>994</v>
      </c>
      <c r="P846" s="79">
        <v>4605</v>
      </c>
    </row>
    <row r="847" spans="15:16" ht="15">
      <c r="O847" s="79" t="s">
        <v>995</v>
      </c>
      <c r="P847" s="79">
        <v>5339</v>
      </c>
    </row>
    <row r="848" spans="15:16" ht="15">
      <c r="O848" s="79" t="s">
        <v>996</v>
      </c>
      <c r="P848" s="79">
        <v>82225</v>
      </c>
    </row>
    <row r="849" spans="15:16" ht="15">
      <c r="O849" s="79" t="s">
        <v>997</v>
      </c>
      <c r="P849" s="79">
        <v>6254</v>
      </c>
    </row>
    <row r="850" spans="15:16" ht="15">
      <c r="O850" s="79" t="s">
        <v>998</v>
      </c>
      <c r="P850" s="79">
        <v>50804</v>
      </c>
    </row>
    <row r="851" spans="15:16" ht="15">
      <c r="O851" s="79" t="s">
        <v>999</v>
      </c>
      <c r="P851" s="79">
        <v>50815</v>
      </c>
    </row>
    <row r="852" spans="15:16" ht="15">
      <c r="O852" s="79" t="s">
        <v>1000</v>
      </c>
      <c r="P852" s="79">
        <v>83972</v>
      </c>
    </row>
    <row r="853" spans="15:16" ht="15">
      <c r="O853" s="79" t="s">
        <v>1001</v>
      </c>
      <c r="P853" s="79">
        <v>4678</v>
      </c>
    </row>
    <row r="854" spans="15:16" ht="15">
      <c r="O854" s="79" t="s">
        <v>1002</v>
      </c>
      <c r="P854" s="79">
        <v>5685</v>
      </c>
    </row>
    <row r="855" spans="15:16" ht="15">
      <c r="O855" s="79" t="s">
        <v>1003</v>
      </c>
      <c r="P855" s="79">
        <v>9800</v>
      </c>
    </row>
    <row r="856" spans="15:16" ht="15">
      <c r="O856" s="79" t="s">
        <v>1004</v>
      </c>
      <c r="P856" s="79">
        <v>1092</v>
      </c>
    </row>
    <row r="857" spans="15:16" ht="15">
      <c r="O857" s="79" t="s">
        <v>1005</v>
      </c>
      <c r="P857" s="79">
        <v>9729</v>
      </c>
    </row>
    <row r="858" spans="15:16" ht="15">
      <c r="O858" s="79" t="s">
        <v>1006</v>
      </c>
      <c r="P858" s="79">
        <v>8925</v>
      </c>
    </row>
    <row r="859" spans="15:16" ht="15">
      <c r="O859" s="79" t="s">
        <v>1007</v>
      </c>
      <c r="P859" s="79">
        <v>6642</v>
      </c>
    </row>
    <row r="860" spans="15:16" ht="15">
      <c r="O860" s="79" t="s">
        <v>1008</v>
      </c>
      <c r="P860" s="79">
        <v>5727</v>
      </c>
    </row>
    <row r="861" spans="15:16" ht="15">
      <c r="O861" s="79" t="s">
        <v>1009</v>
      </c>
      <c r="P861" s="79">
        <v>83979</v>
      </c>
    </row>
    <row r="862" spans="15:16" ht="15">
      <c r="O862" s="79" t="s">
        <v>1010</v>
      </c>
      <c r="P862" s="79">
        <v>2649</v>
      </c>
    </row>
    <row r="863" spans="15:16" ht="15">
      <c r="O863" s="79" t="s">
        <v>1011</v>
      </c>
      <c r="P863" s="79">
        <v>9628</v>
      </c>
    </row>
    <row r="864" spans="15:16" ht="15">
      <c r="O864" s="79" t="s">
        <v>1012</v>
      </c>
      <c r="P864" s="79">
        <v>1109</v>
      </c>
    </row>
    <row r="865" spans="15:16" ht="15">
      <c r="O865" s="79" t="s">
        <v>1013</v>
      </c>
      <c r="P865" s="79">
        <v>80002</v>
      </c>
    </row>
    <row r="866" spans="15:16" ht="15">
      <c r="O866" s="79" t="s">
        <v>1014</v>
      </c>
      <c r="P866" s="79">
        <v>1296</v>
      </c>
    </row>
    <row r="867" spans="15:16" ht="15">
      <c r="O867" s="79" t="s">
        <v>1015</v>
      </c>
      <c r="P867" s="79">
        <v>3128</v>
      </c>
    </row>
    <row r="868" spans="15:16" ht="15">
      <c r="O868" s="79" t="s">
        <v>1016</v>
      </c>
      <c r="P868" s="79">
        <v>1643</v>
      </c>
    </row>
    <row r="869" spans="15:16" ht="15">
      <c r="O869" s="79" t="s">
        <v>1017</v>
      </c>
      <c r="P869" s="79">
        <v>83986</v>
      </c>
    </row>
    <row r="870" spans="15:16" ht="15">
      <c r="O870" s="79" t="s">
        <v>1018</v>
      </c>
      <c r="P870" s="79">
        <v>8875</v>
      </c>
    </row>
    <row r="871" spans="15:16" ht="15">
      <c r="O871" s="79" t="s">
        <v>1019</v>
      </c>
      <c r="P871" s="79">
        <v>50823</v>
      </c>
    </row>
    <row r="872" spans="15:16" ht="15">
      <c r="O872" s="79" t="s">
        <v>1020</v>
      </c>
      <c r="P872" s="79">
        <v>9061</v>
      </c>
    </row>
    <row r="873" spans="15:16" ht="15">
      <c r="O873" s="79" t="s">
        <v>1021</v>
      </c>
      <c r="P873" s="79">
        <v>3648</v>
      </c>
    </row>
    <row r="874" spans="15:16" ht="15">
      <c r="O874" s="79" t="s">
        <v>1022</v>
      </c>
      <c r="P874" s="79">
        <v>2009</v>
      </c>
    </row>
    <row r="875" spans="15:16" ht="15">
      <c r="O875" s="79" t="s">
        <v>1023</v>
      </c>
      <c r="P875" s="79">
        <v>4488</v>
      </c>
    </row>
    <row r="876" spans="15:16" ht="15">
      <c r="O876" s="79" t="s">
        <v>1024</v>
      </c>
      <c r="P876" s="79">
        <v>1060</v>
      </c>
    </row>
    <row r="877" spans="15:16" ht="15">
      <c r="O877" s="79" t="s">
        <v>1025</v>
      </c>
      <c r="P877" s="79">
        <v>9459</v>
      </c>
    </row>
    <row r="878" spans="15:16" ht="15">
      <c r="O878" s="79" t="s">
        <v>1026</v>
      </c>
      <c r="P878" s="79">
        <v>9056</v>
      </c>
    </row>
    <row r="879" spans="15:16" ht="15">
      <c r="O879" s="79" t="s">
        <v>1027</v>
      </c>
      <c r="P879" s="79">
        <v>1209</v>
      </c>
    </row>
    <row r="880" spans="15:16" ht="15">
      <c r="O880" s="79" t="s">
        <v>1028</v>
      </c>
      <c r="P880" s="79">
        <v>7013</v>
      </c>
    </row>
    <row r="881" spans="15:16" ht="15">
      <c r="O881" s="79" t="s">
        <v>1029</v>
      </c>
      <c r="P881" s="79">
        <v>1618</v>
      </c>
    </row>
    <row r="882" spans="15:16" ht="15">
      <c r="O882" s="79" t="s">
        <v>1030</v>
      </c>
      <c r="P882" s="79">
        <v>1140</v>
      </c>
    </row>
    <row r="883" spans="15:16" ht="15">
      <c r="O883" s="79" t="s">
        <v>1031</v>
      </c>
      <c r="P883" s="79">
        <v>4728</v>
      </c>
    </row>
    <row r="884" spans="15:16" ht="15">
      <c r="O884" s="79" t="s">
        <v>1032</v>
      </c>
      <c r="P884" s="79">
        <v>63100</v>
      </c>
    </row>
    <row r="885" spans="15:16" ht="15">
      <c r="O885" s="79" t="s">
        <v>1033</v>
      </c>
      <c r="P885" s="79">
        <v>82146</v>
      </c>
    </row>
    <row r="886" spans="15:16" ht="15">
      <c r="O886" s="79" t="s">
        <v>1034</v>
      </c>
      <c r="P886" s="79">
        <v>1354</v>
      </c>
    </row>
    <row r="887" spans="15:16" ht="15">
      <c r="O887" s="79" t="s">
        <v>1035</v>
      </c>
      <c r="P887" s="79">
        <v>54591</v>
      </c>
    </row>
    <row r="888" spans="15:16" ht="15">
      <c r="O888" s="79" t="s">
        <v>1036</v>
      </c>
      <c r="P888" s="79">
        <v>2071</v>
      </c>
    </row>
    <row r="889" spans="15:16" ht="15">
      <c r="O889" s="79" t="s">
        <v>1037</v>
      </c>
      <c r="P889" s="79">
        <v>66200</v>
      </c>
    </row>
    <row r="890" spans="15:16" ht="15">
      <c r="O890" s="79" t="s">
        <v>1038</v>
      </c>
      <c r="P890" s="79">
        <v>50012</v>
      </c>
    </row>
    <row r="891" spans="15:16" ht="15">
      <c r="O891" s="79" t="s">
        <v>1039</v>
      </c>
      <c r="P891" s="79">
        <v>64900</v>
      </c>
    </row>
    <row r="892" spans="15:16" ht="15">
      <c r="O892" s="79" t="s">
        <v>1040</v>
      </c>
      <c r="P892" s="79">
        <v>82258</v>
      </c>
    </row>
    <row r="893" spans="15:16" ht="15">
      <c r="O893" s="79" t="s">
        <v>1041</v>
      </c>
      <c r="P893" s="79">
        <v>910857</v>
      </c>
    </row>
    <row r="894" spans="15:16" ht="15">
      <c r="O894" s="79" t="s">
        <v>1042</v>
      </c>
      <c r="P894" s="79">
        <v>65400</v>
      </c>
    </row>
    <row r="895" spans="15:16" ht="15">
      <c r="O895" s="79" t="s">
        <v>1043</v>
      </c>
      <c r="P895" s="79">
        <v>6493</v>
      </c>
    </row>
    <row r="896" spans="15:16" ht="15">
      <c r="O896" s="79" t="s">
        <v>1044</v>
      </c>
      <c r="P896" s="79">
        <v>51531</v>
      </c>
    </row>
    <row r="897" spans="15:16" ht="15">
      <c r="O897" s="79" t="s">
        <v>1045</v>
      </c>
      <c r="P897" s="79">
        <v>901793</v>
      </c>
    </row>
    <row r="898" spans="15:16" ht="15">
      <c r="O898" s="79" t="s">
        <v>1046</v>
      </c>
      <c r="P898" s="79">
        <v>54435</v>
      </c>
    </row>
    <row r="899" spans="15:16" ht="15">
      <c r="O899" s="79" t="s">
        <v>1047</v>
      </c>
      <c r="P899" s="79">
        <v>74500</v>
      </c>
    </row>
    <row r="900" spans="15:16" ht="15">
      <c r="O900" s="79" t="s">
        <v>1048</v>
      </c>
      <c r="P900" s="79">
        <v>82282</v>
      </c>
    </row>
    <row r="901" spans="15:16" ht="15">
      <c r="O901" s="79" t="s">
        <v>1049</v>
      </c>
      <c r="P901" s="79">
        <v>50712</v>
      </c>
    </row>
    <row r="902" spans="15:16" ht="15">
      <c r="O902" s="79" t="s">
        <v>1050</v>
      </c>
      <c r="P902" s="79">
        <v>4365</v>
      </c>
    </row>
    <row r="903" spans="15:16" ht="15">
      <c r="O903" s="79" t="s">
        <v>1051</v>
      </c>
      <c r="P903" s="79">
        <v>53387</v>
      </c>
    </row>
    <row r="904" spans="15:16" ht="15">
      <c r="O904" s="79" t="s">
        <v>1052</v>
      </c>
      <c r="P904" s="79">
        <v>907220</v>
      </c>
    </row>
    <row r="905" spans="15:16" ht="15">
      <c r="O905" s="79" t="s">
        <v>1053</v>
      </c>
      <c r="P905" s="79">
        <v>907212</v>
      </c>
    </row>
    <row r="906" spans="15:16" ht="15">
      <c r="O906" s="79" t="s">
        <v>1054</v>
      </c>
      <c r="P906" s="79">
        <v>1058</v>
      </c>
    </row>
    <row r="907" spans="15:16" ht="15">
      <c r="O907" s="79" t="s">
        <v>1055</v>
      </c>
      <c r="P907" s="79">
        <v>57347</v>
      </c>
    </row>
    <row r="908" spans="15:16" ht="15">
      <c r="O908" s="79" t="s">
        <v>1056</v>
      </c>
      <c r="P908" s="79">
        <v>80638</v>
      </c>
    </row>
    <row r="909" spans="15:16" ht="15">
      <c r="O909" s="79" t="s">
        <v>1057</v>
      </c>
      <c r="P909" s="79">
        <v>2534</v>
      </c>
    </row>
    <row r="910" spans="15:16" ht="15">
      <c r="O910" s="79" t="s">
        <v>1058</v>
      </c>
      <c r="P910" s="79">
        <v>54724</v>
      </c>
    </row>
    <row r="911" spans="15:16" ht="15">
      <c r="O911" s="79" t="s">
        <v>1059</v>
      </c>
      <c r="P911" s="79">
        <v>80976</v>
      </c>
    </row>
    <row r="912" spans="15:16" ht="15">
      <c r="O912" s="79" t="s">
        <v>1060</v>
      </c>
      <c r="P912" s="79">
        <v>906735</v>
      </c>
    </row>
    <row r="913" spans="15:16" ht="15">
      <c r="O913" s="79" t="s">
        <v>1061</v>
      </c>
      <c r="P913" s="79">
        <v>83712</v>
      </c>
    </row>
    <row r="914" spans="15:16" ht="15">
      <c r="O914" s="79" t="s">
        <v>1062</v>
      </c>
      <c r="P914" s="79">
        <v>50958</v>
      </c>
    </row>
    <row r="915" spans="15:16" ht="15">
      <c r="O915" s="79" t="s">
        <v>1063</v>
      </c>
      <c r="P915" s="79">
        <v>906289</v>
      </c>
    </row>
    <row r="916" spans="15:16" ht="15">
      <c r="O916" s="79" t="s">
        <v>1064</v>
      </c>
      <c r="P916" s="79">
        <v>906297</v>
      </c>
    </row>
    <row r="917" spans="15:16" ht="15">
      <c r="O917" s="79" t="s">
        <v>1065</v>
      </c>
      <c r="P917" s="79">
        <v>904565</v>
      </c>
    </row>
    <row r="918" spans="15:16" ht="15">
      <c r="O918" s="79" t="s">
        <v>1066</v>
      </c>
      <c r="P918" s="79">
        <v>911711</v>
      </c>
    </row>
    <row r="919" spans="15:16" ht="15">
      <c r="O919" s="79" t="s">
        <v>1067</v>
      </c>
      <c r="P919" s="79">
        <v>83446</v>
      </c>
    </row>
    <row r="920" spans="15:16" ht="15">
      <c r="O920" s="79" t="s">
        <v>1068</v>
      </c>
      <c r="P920" s="79">
        <v>54022</v>
      </c>
    </row>
    <row r="921" spans="15:16" ht="15">
      <c r="O921" s="79" t="s">
        <v>1069</v>
      </c>
      <c r="P921" s="79">
        <v>4563</v>
      </c>
    </row>
    <row r="922" spans="15:16" ht="15">
      <c r="O922" s="79" t="s">
        <v>1070</v>
      </c>
      <c r="P922" s="79">
        <v>54328</v>
      </c>
    </row>
    <row r="923" spans="15:16" ht="15">
      <c r="O923" s="79" t="s">
        <v>1071</v>
      </c>
      <c r="P923" s="79">
        <v>81044</v>
      </c>
    </row>
    <row r="924" spans="15:16" ht="15">
      <c r="O924" s="79" t="s">
        <v>1072</v>
      </c>
      <c r="P924" s="79">
        <v>5165</v>
      </c>
    </row>
    <row r="925" spans="15:16" ht="15">
      <c r="O925" s="79" t="s">
        <v>1073</v>
      </c>
      <c r="P925" s="79">
        <v>53783</v>
      </c>
    </row>
    <row r="926" spans="15:16" ht="15">
      <c r="O926" s="79" t="s">
        <v>1074</v>
      </c>
      <c r="P926" s="79">
        <v>80029</v>
      </c>
    </row>
    <row r="927" spans="15:16" ht="15">
      <c r="O927" s="79" t="s">
        <v>1075</v>
      </c>
      <c r="P927" s="79">
        <v>81966</v>
      </c>
    </row>
    <row r="928" spans="15:16" ht="15">
      <c r="O928" s="79" t="s">
        <v>1076</v>
      </c>
      <c r="P928" s="79">
        <v>81055</v>
      </c>
    </row>
    <row r="929" spans="15:16" ht="15">
      <c r="O929" s="79" t="s">
        <v>1077</v>
      </c>
      <c r="P929" s="79">
        <v>910927</v>
      </c>
    </row>
    <row r="930" spans="15:16" ht="15">
      <c r="O930" s="79" t="s">
        <v>1078</v>
      </c>
      <c r="P930" s="79">
        <v>83292</v>
      </c>
    </row>
    <row r="931" spans="15:16" ht="15">
      <c r="O931" s="79" t="s">
        <v>1079</v>
      </c>
      <c r="P931" s="79">
        <v>901066</v>
      </c>
    </row>
    <row r="932" spans="15:16" ht="15">
      <c r="O932" s="79" t="s">
        <v>1080</v>
      </c>
      <c r="P932" s="79">
        <v>81843</v>
      </c>
    </row>
    <row r="933" spans="15:16" ht="15">
      <c r="O933" s="79" t="s">
        <v>1081</v>
      </c>
      <c r="P933" s="79">
        <v>906990</v>
      </c>
    </row>
    <row r="934" spans="15:16" ht="15">
      <c r="O934" s="79" t="s">
        <v>1082</v>
      </c>
      <c r="P934" s="79">
        <v>908763</v>
      </c>
    </row>
    <row r="935" spans="15:16" ht="15">
      <c r="O935" s="79" t="s">
        <v>1083</v>
      </c>
      <c r="P935" s="79">
        <v>909314</v>
      </c>
    </row>
    <row r="936" spans="15:16" ht="15">
      <c r="O936" s="79" t="s">
        <v>1084</v>
      </c>
      <c r="P936" s="79">
        <v>907929</v>
      </c>
    </row>
    <row r="937" spans="15:16" ht="15">
      <c r="O937" s="79" t="s">
        <v>1085</v>
      </c>
      <c r="P937" s="79">
        <v>1890</v>
      </c>
    </row>
    <row r="938" spans="15:16" ht="15">
      <c r="O938" s="79" t="s">
        <v>1086</v>
      </c>
      <c r="P938" s="79">
        <v>56225</v>
      </c>
    </row>
    <row r="939" spans="15:16" ht="15">
      <c r="O939" s="79" t="s">
        <v>1087</v>
      </c>
      <c r="P939" s="79">
        <v>7946</v>
      </c>
    </row>
    <row r="940" spans="15:16" ht="15">
      <c r="O940" s="79" t="s">
        <v>1088</v>
      </c>
      <c r="P940" s="79">
        <v>57363</v>
      </c>
    </row>
    <row r="941" spans="15:16" ht="15">
      <c r="O941" s="79" t="s">
        <v>1089</v>
      </c>
      <c r="P941" s="79">
        <v>6997</v>
      </c>
    </row>
    <row r="942" spans="15:16" ht="15">
      <c r="O942" s="79" t="s">
        <v>1090</v>
      </c>
      <c r="P942" s="79">
        <v>56472</v>
      </c>
    </row>
    <row r="943" spans="15:16" ht="15">
      <c r="O943" s="79" t="s">
        <v>1091</v>
      </c>
      <c r="P943" s="79">
        <v>1115</v>
      </c>
    </row>
    <row r="944" spans="15:16" ht="15">
      <c r="O944" s="79" t="s">
        <v>1092</v>
      </c>
      <c r="P944" s="79">
        <v>56745</v>
      </c>
    </row>
    <row r="945" spans="15:16" ht="15">
      <c r="O945" s="79" t="s">
        <v>1093</v>
      </c>
      <c r="P945" s="79">
        <v>5792</v>
      </c>
    </row>
    <row r="946" spans="15:16" ht="15">
      <c r="O946" s="79" t="s">
        <v>1094</v>
      </c>
      <c r="P946" s="79">
        <v>9437</v>
      </c>
    </row>
    <row r="947" spans="15:16" ht="15">
      <c r="O947" s="79" t="s">
        <v>1095</v>
      </c>
      <c r="P947" s="79">
        <v>3920</v>
      </c>
    </row>
    <row r="948" spans="15:16" ht="15">
      <c r="O948" s="79" t="s">
        <v>1096</v>
      </c>
      <c r="P948" s="79">
        <v>9292</v>
      </c>
    </row>
    <row r="949" spans="15:16" ht="15">
      <c r="O949" s="79" t="s">
        <v>1097</v>
      </c>
      <c r="P949" s="79">
        <v>909202</v>
      </c>
    </row>
    <row r="950" spans="15:16" ht="15">
      <c r="O950" s="79" t="s">
        <v>1098</v>
      </c>
      <c r="P950" s="79">
        <v>2368</v>
      </c>
    </row>
    <row r="951" spans="15:16" ht="15">
      <c r="O951" s="79" t="s">
        <v>1099</v>
      </c>
      <c r="P951" s="79">
        <v>83867</v>
      </c>
    </row>
    <row r="952" spans="15:16" ht="15">
      <c r="O952" s="79" t="s">
        <v>1100</v>
      </c>
      <c r="P952" s="79">
        <v>51093</v>
      </c>
    </row>
    <row r="953" spans="15:16" ht="15">
      <c r="O953" s="79" t="s">
        <v>1100</v>
      </c>
      <c r="P953" s="79">
        <v>54484</v>
      </c>
    </row>
    <row r="954" spans="15:16" ht="15">
      <c r="O954" s="79" t="s">
        <v>1100</v>
      </c>
      <c r="P954" s="79">
        <v>57644</v>
      </c>
    </row>
    <row r="955" spans="15:16" ht="15">
      <c r="O955" s="79" t="s">
        <v>1100</v>
      </c>
      <c r="P955" s="79">
        <v>83895</v>
      </c>
    </row>
    <row r="956" spans="15:16" ht="15">
      <c r="O956" s="79" t="s">
        <v>1101</v>
      </c>
      <c r="P956" s="79">
        <v>910773</v>
      </c>
    </row>
    <row r="957" spans="15:16" ht="15">
      <c r="O957" s="79" t="s">
        <v>1102</v>
      </c>
      <c r="P957" s="79">
        <v>83173</v>
      </c>
    </row>
    <row r="958" spans="15:16" ht="15">
      <c r="O958" s="79" t="s">
        <v>1103</v>
      </c>
      <c r="P958" s="79">
        <v>82091</v>
      </c>
    </row>
    <row r="959" spans="15:16" ht="15">
      <c r="O959" s="79" t="s">
        <v>1104</v>
      </c>
      <c r="P959" s="79">
        <v>8965</v>
      </c>
    </row>
    <row r="960" spans="15:16" ht="15">
      <c r="O960" s="79" t="s">
        <v>1104</v>
      </c>
      <c r="P960" s="79">
        <v>9891</v>
      </c>
    </row>
    <row r="961" spans="15:16" ht="15">
      <c r="O961" s="79" t="s">
        <v>1105</v>
      </c>
      <c r="P961" s="79">
        <v>50811</v>
      </c>
    </row>
    <row r="962" spans="15:16" ht="15">
      <c r="O962" s="79" t="s">
        <v>1106</v>
      </c>
      <c r="P962" s="79">
        <v>56051</v>
      </c>
    </row>
    <row r="963" spans="15:16" ht="15">
      <c r="O963" s="79" t="s">
        <v>1107</v>
      </c>
      <c r="P963" s="79">
        <v>9843</v>
      </c>
    </row>
    <row r="964" spans="15:16" ht="15">
      <c r="O964" s="79" t="s">
        <v>1107</v>
      </c>
      <c r="P964" s="79">
        <v>84033</v>
      </c>
    </row>
    <row r="965" spans="15:16" ht="15">
      <c r="O965" s="79" t="s">
        <v>1108</v>
      </c>
      <c r="P965" s="79">
        <v>3978</v>
      </c>
    </row>
    <row r="966" spans="15:16" ht="15">
      <c r="O966" s="79" t="s">
        <v>1109</v>
      </c>
      <c r="P966" s="79">
        <v>72100</v>
      </c>
    </row>
    <row r="967" spans="15:16" ht="15">
      <c r="O967" s="79" t="s">
        <v>1110</v>
      </c>
      <c r="P967" s="79">
        <v>1965</v>
      </c>
    </row>
    <row r="968" spans="15:16" ht="15">
      <c r="O968" s="79" t="s">
        <v>1111</v>
      </c>
      <c r="P968" s="79">
        <v>902718</v>
      </c>
    </row>
    <row r="969" spans="15:16" ht="15">
      <c r="O969" s="79" t="s">
        <v>1112</v>
      </c>
      <c r="P969" s="79">
        <v>57801</v>
      </c>
    </row>
    <row r="970" spans="15:16" ht="15">
      <c r="O970" s="79" t="s">
        <v>1113</v>
      </c>
      <c r="P970" s="79">
        <v>901256</v>
      </c>
    </row>
    <row r="971" spans="15:16" ht="15">
      <c r="O971" s="79" t="s">
        <v>1114</v>
      </c>
      <c r="P971" s="79">
        <v>81527</v>
      </c>
    </row>
    <row r="972" spans="15:16" ht="15">
      <c r="O972" s="79" t="s">
        <v>1115</v>
      </c>
      <c r="P972" s="79">
        <v>5363</v>
      </c>
    </row>
    <row r="973" spans="15:16" ht="15">
      <c r="O973" s="79" t="s">
        <v>1116</v>
      </c>
      <c r="P973" s="79">
        <v>1932</v>
      </c>
    </row>
    <row r="974" spans="15:16" ht="15">
      <c r="O974" s="79" t="s">
        <v>1117</v>
      </c>
      <c r="P974" s="79">
        <v>50801</v>
      </c>
    </row>
    <row r="975" spans="15:16" ht="15">
      <c r="O975" s="79" t="s">
        <v>1118</v>
      </c>
      <c r="P975" s="79">
        <v>911781</v>
      </c>
    </row>
    <row r="976" spans="15:16" ht="15">
      <c r="O976" s="79" t="s">
        <v>1119</v>
      </c>
      <c r="P976" s="79">
        <v>901629</v>
      </c>
    </row>
    <row r="977" spans="15:16" ht="15">
      <c r="O977" s="79" t="s">
        <v>1120</v>
      </c>
      <c r="P977" s="79">
        <v>904128</v>
      </c>
    </row>
    <row r="978" spans="15:16" ht="15">
      <c r="O978" s="79" t="s">
        <v>1121</v>
      </c>
      <c r="P978" s="79">
        <v>908831</v>
      </c>
    </row>
    <row r="979" spans="15:16" ht="15">
      <c r="O979" s="79" t="s">
        <v>1122</v>
      </c>
      <c r="P979" s="79">
        <v>903914</v>
      </c>
    </row>
    <row r="980" spans="15:16" ht="15">
      <c r="O980" s="79" t="s">
        <v>1123</v>
      </c>
      <c r="P980" s="79">
        <v>904078</v>
      </c>
    </row>
    <row r="981" spans="15:16" ht="15">
      <c r="O981" s="79" t="s">
        <v>1124</v>
      </c>
      <c r="P981" s="79">
        <v>80627</v>
      </c>
    </row>
    <row r="982" spans="15:16" ht="15">
      <c r="O982" s="79" t="s">
        <v>1125</v>
      </c>
      <c r="P982" s="79">
        <v>4175</v>
      </c>
    </row>
    <row r="983" spans="15:16" ht="15">
      <c r="O983" s="79" t="s">
        <v>1126</v>
      </c>
      <c r="P983" s="79">
        <v>55937</v>
      </c>
    </row>
    <row r="984" spans="15:16" ht="15">
      <c r="O984" s="79" t="s">
        <v>1127</v>
      </c>
      <c r="P984" s="79">
        <v>912331</v>
      </c>
    </row>
    <row r="985" spans="15:16" ht="15">
      <c r="O985" s="79" t="s">
        <v>1128</v>
      </c>
      <c r="P985" s="79">
        <v>909101</v>
      </c>
    </row>
    <row r="986" spans="15:16" ht="15">
      <c r="O986" s="79" t="s">
        <v>1129</v>
      </c>
      <c r="P986" s="79">
        <v>1783</v>
      </c>
    </row>
    <row r="987" spans="15:16" ht="15">
      <c r="O987" s="79" t="s">
        <v>1130</v>
      </c>
      <c r="P987" s="79">
        <v>909088</v>
      </c>
    </row>
    <row r="988" spans="15:16" ht="15">
      <c r="O988" s="79" t="s">
        <v>1131</v>
      </c>
      <c r="P988" s="79">
        <v>905661</v>
      </c>
    </row>
    <row r="989" spans="15:16" ht="15">
      <c r="O989" s="79" t="s">
        <v>1132</v>
      </c>
      <c r="P989" s="79">
        <v>905794</v>
      </c>
    </row>
    <row r="990" spans="15:16" ht="15">
      <c r="O990" s="79" t="s">
        <v>1133</v>
      </c>
      <c r="P990" s="79">
        <v>910181</v>
      </c>
    </row>
    <row r="991" spans="15:16" ht="15">
      <c r="O991" s="79" t="s">
        <v>1134</v>
      </c>
      <c r="P991" s="79">
        <v>908965</v>
      </c>
    </row>
    <row r="992" spans="15:16" ht="15">
      <c r="O992" s="79" t="s">
        <v>1135</v>
      </c>
      <c r="P992" s="79">
        <v>903641</v>
      </c>
    </row>
    <row r="993" spans="15:16" ht="15">
      <c r="O993" s="79" t="s">
        <v>1136</v>
      </c>
      <c r="P993" s="79">
        <v>6444</v>
      </c>
    </row>
    <row r="994" spans="15:16" ht="15">
      <c r="O994" s="79" t="s">
        <v>1137</v>
      </c>
      <c r="P994" s="79">
        <v>1071</v>
      </c>
    </row>
    <row r="995" spans="15:16" ht="15">
      <c r="O995" s="79" t="s">
        <v>1138</v>
      </c>
      <c r="P995" s="79">
        <v>80023</v>
      </c>
    </row>
    <row r="996" spans="15:16" ht="15">
      <c r="O996" s="79" t="s">
        <v>1139</v>
      </c>
      <c r="P996" s="79">
        <v>5933</v>
      </c>
    </row>
    <row r="997" spans="15:16" ht="15">
      <c r="O997" s="79" t="s">
        <v>1140</v>
      </c>
      <c r="P997" s="79">
        <v>52703</v>
      </c>
    </row>
    <row r="998" spans="15:16" ht="15">
      <c r="O998" s="79" t="s">
        <v>1141</v>
      </c>
      <c r="P998" s="79">
        <v>83719</v>
      </c>
    </row>
    <row r="999" spans="15:16" ht="15">
      <c r="O999" s="79" t="s">
        <v>1142</v>
      </c>
      <c r="P999" s="79">
        <v>912212</v>
      </c>
    </row>
    <row r="1000" spans="15:16" ht="15">
      <c r="O1000" s="79" t="s">
        <v>1143</v>
      </c>
      <c r="P1000" s="79">
        <v>907238</v>
      </c>
    </row>
    <row r="1001" spans="15:16" ht="15">
      <c r="O1001" s="79" t="s">
        <v>1144</v>
      </c>
      <c r="P1001" s="79">
        <v>906131</v>
      </c>
    </row>
    <row r="1002" spans="15:16" ht="15">
      <c r="O1002" s="79" t="s">
        <v>1145</v>
      </c>
      <c r="P1002" s="79">
        <v>901801</v>
      </c>
    </row>
    <row r="1003" spans="15:16" ht="15">
      <c r="O1003" s="79" t="s">
        <v>1146</v>
      </c>
      <c r="P1003" s="79">
        <v>68000</v>
      </c>
    </row>
    <row r="1004" spans="15:16" ht="15">
      <c r="O1004" s="79" t="s">
        <v>1147</v>
      </c>
      <c r="P1004" s="79">
        <v>82214</v>
      </c>
    </row>
    <row r="1005" spans="15:16" ht="15">
      <c r="O1005" s="79" t="s">
        <v>1148</v>
      </c>
      <c r="P1005" s="79">
        <v>50817</v>
      </c>
    </row>
    <row r="1006" spans="15:16" ht="15">
      <c r="O1006" s="79" t="s">
        <v>1149</v>
      </c>
      <c r="P1006" s="79">
        <v>7616</v>
      </c>
    </row>
    <row r="1007" spans="15:16" ht="15">
      <c r="O1007" s="79" t="s">
        <v>1150</v>
      </c>
      <c r="P1007" s="79">
        <v>53503</v>
      </c>
    </row>
    <row r="1008" spans="15:16" ht="15">
      <c r="O1008" s="79" t="s">
        <v>1151</v>
      </c>
      <c r="P1008" s="79">
        <v>54617</v>
      </c>
    </row>
    <row r="1009" spans="15:16" ht="15">
      <c r="O1009" s="79" t="s">
        <v>1152</v>
      </c>
      <c r="P1009" s="79">
        <v>904755</v>
      </c>
    </row>
    <row r="1010" spans="15:16" ht="15">
      <c r="O1010" s="79" t="s">
        <v>1153</v>
      </c>
      <c r="P1010" s="79">
        <v>7673</v>
      </c>
    </row>
    <row r="1011" spans="15:16" ht="15">
      <c r="O1011" s="79" t="s">
        <v>1154</v>
      </c>
      <c r="P1011" s="79">
        <v>2550</v>
      </c>
    </row>
    <row r="1012" spans="15:16" ht="15">
      <c r="O1012" s="79" t="s">
        <v>1155</v>
      </c>
      <c r="P1012" s="79">
        <v>53172</v>
      </c>
    </row>
    <row r="1013" spans="15:16" ht="15">
      <c r="O1013" s="79" t="s">
        <v>1156</v>
      </c>
      <c r="P1013" s="79">
        <v>906958</v>
      </c>
    </row>
    <row r="1014" spans="15:16" ht="15">
      <c r="O1014" s="79" t="s">
        <v>1157</v>
      </c>
      <c r="P1014" s="79">
        <v>6106</v>
      </c>
    </row>
    <row r="1015" spans="15:16" ht="15">
      <c r="O1015" s="79" t="s">
        <v>1158</v>
      </c>
      <c r="P1015" s="79">
        <v>51201</v>
      </c>
    </row>
    <row r="1016" spans="15:16" ht="15">
      <c r="O1016" s="79" t="s">
        <v>1159</v>
      </c>
      <c r="P1016" s="79">
        <v>907762</v>
      </c>
    </row>
    <row r="1017" spans="15:16" ht="15">
      <c r="O1017" s="79" t="s">
        <v>1160</v>
      </c>
      <c r="P1017" s="79">
        <v>903922</v>
      </c>
    </row>
    <row r="1018" spans="15:16" ht="15">
      <c r="O1018" s="79" t="s">
        <v>1161</v>
      </c>
      <c r="P1018" s="79">
        <v>76200</v>
      </c>
    </row>
    <row r="1019" spans="15:16" ht="15">
      <c r="O1019" s="79" t="s">
        <v>1162</v>
      </c>
      <c r="P1019" s="79">
        <v>903039</v>
      </c>
    </row>
    <row r="1020" spans="15:16" ht="15">
      <c r="O1020" s="79" t="s">
        <v>1163</v>
      </c>
      <c r="P1020" s="79">
        <v>911837</v>
      </c>
    </row>
    <row r="1021" spans="15:16" ht="15">
      <c r="O1021" s="79" t="s">
        <v>1164</v>
      </c>
      <c r="P1021" s="79">
        <v>911823</v>
      </c>
    </row>
    <row r="1022" spans="15:16" ht="15">
      <c r="O1022" s="79" t="s">
        <v>1165</v>
      </c>
      <c r="P1022" s="79">
        <v>911753</v>
      </c>
    </row>
    <row r="1023" spans="15:16" ht="15">
      <c r="O1023" s="79" t="s">
        <v>1166</v>
      </c>
      <c r="P1023" s="79">
        <v>911809</v>
      </c>
    </row>
    <row r="1024" spans="15:16" ht="15">
      <c r="O1024" s="79" t="s">
        <v>1167</v>
      </c>
      <c r="P1024" s="79">
        <v>911844</v>
      </c>
    </row>
    <row r="1025" spans="15:16" ht="15">
      <c r="O1025" s="79" t="s">
        <v>1168</v>
      </c>
      <c r="P1025" s="79">
        <v>911830</v>
      </c>
    </row>
    <row r="1026" spans="15:16" ht="15">
      <c r="O1026" s="79" t="s">
        <v>1169</v>
      </c>
      <c r="P1026" s="79">
        <v>911816</v>
      </c>
    </row>
    <row r="1027" spans="15:16" ht="15">
      <c r="O1027" s="79" t="s">
        <v>1170</v>
      </c>
      <c r="P1027" s="79">
        <v>4002</v>
      </c>
    </row>
    <row r="1028" spans="15:16" ht="15">
      <c r="O1028" s="79" t="s">
        <v>1171</v>
      </c>
      <c r="P1028" s="79">
        <v>52991</v>
      </c>
    </row>
    <row r="1029" spans="15:16" ht="15">
      <c r="O1029" s="79" t="s">
        <v>1172</v>
      </c>
      <c r="P1029" s="79">
        <v>911529</v>
      </c>
    </row>
    <row r="1030" spans="15:16" ht="15">
      <c r="O1030" s="79" t="s">
        <v>1173</v>
      </c>
      <c r="P1030" s="79">
        <v>1024</v>
      </c>
    </row>
    <row r="1031" spans="15:16" ht="15">
      <c r="O1031" s="79" t="s">
        <v>1174</v>
      </c>
      <c r="P1031" s="79">
        <v>71200</v>
      </c>
    </row>
    <row r="1032" spans="15:16" ht="15">
      <c r="O1032" s="79" t="s">
        <v>1175</v>
      </c>
      <c r="P1032" s="79">
        <v>55838</v>
      </c>
    </row>
    <row r="1033" spans="15:16" ht="15">
      <c r="O1033" s="79" t="s">
        <v>1176</v>
      </c>
      <c r="P1033" s="79">
        <v>904690</v>
      </c>
    </row>
    <row r="1034" spans="15:16" ht="15">
      <c r="O1034" s="79" t="s">
        <v>1177</v>
      </c>
      <c r="P1034" s="79">
        <v>911522</v>
      </c>
    </row>
    <row r="1035" spans="15:16" ht="15">
      <c r="O1035" s="79" t="s">
        <v>1178</v>
      </c>
      <c r="P1035" s="79">
        <v>7731</v>
      </c>
    </row>
    <row r="1036" spans="15:16" ht="15">
      <c r="O1036" s="79" t="s">
        <v>1179</v>
      </c>
      <c r="P1036" s="79">
        <v>912297</v>
      </c>
    </row>
    <row r="1037" spans="15:16" ht="15">
      <c r="O1037" s="79" t="s">
        <v>1180</v>
      </c>
      <c r="P1037" s="79">
        <v>54105</v>
      </c>
    </row>
    <row r="1038" spans="15:16" ht="15">
      <c r="O1038" s="79" t="s">
        <v>1181</v>
      </c>
      <c r="P1038" s="79">
        <v>904094</v>
      </c>
    </row>
    <row r="1039" spans="15:16" ht="15">
      <c r="O1039" s="79" t="s">
        <v>1182</v>
      </c>
      <c r="P1039" s="79">
        <v>78100</v>
      </c>
    </row>
    <row r="1040" spans="15:16" ht="15">
      <c r="O1040" s="79" t="s">
        <v>1183</v>
      </c>
      <c r="P1040" s="79">
        <v>52835</v>
      </c>
    </row>
    <row r="1041" spans="15:16" ht="15">
      <c r="O1041" s="79" t="s">
        <v>1184</v>
      </c>
      <c r="P1041" s="79">
        <v>82653</v>
      </c>
    </row>
    <row r="1042" spans="15:16" ht="15">
      <c r="O1042" s="79" t="s">
        <v>1185</v>
      </c>
      <c r="P1042" s="79">
        <v>910703</v>
      </c>
    </row>
    <row r="1043" spans="15:16" ht="15">
      <c r="O1043" s="79" t="s">
        <v>1186</v>
      </c>
      <c r="P1043" s="79">
        <v>911200</v>
      </c>
    </row>
    <row r="1044" spans="15:16" ht="15">
      <c r="O1044" s="79" t="s">
        <v>1187</v>
      </c>
      <c r="P1044" s="79">
        <v>83201</v>
      </c>
    </row>
    <row r="1045" spans="15:16" ht="15">
      <c r="O1045" s="79" t="s">
        <v>1188</v>
      </c>
      <c r="P1045" s="79">
        <v>5784</v>
      </c>
    </row>
    <row r="1046" spans="15:16" ht="15">
      <c r="O1046" s="79" t="s">
        <v>1189</v>
      </c>
      <c r="P1046" s="79">
        <v>6428</v>
      </c>
    </row>
    <row r="1047" spans="15:16" ht="15">
      <c r="O1047" s="79" t="s">
        <v>1190</v>
      </c>
      <c r="P1047" s="79">
        <v>7797</v>
      </c>
    </row>
    <row r="1048" spans="15:16" ht="15">
      <c r="O1048" s="79" t="s">
        <v>1191</v>
      </c>
      <c r="P1048" s="79">
        <v>1428</v>
      </c>
    </row>
    <row r="1049" spans="15:16" ht="15">
      <c r="O1049" s="79" t="s">
        <v>1192</v>
      </c>
      <c r="P1049" s="79">
        <v>2955</v>
      </c>
    </row>
    <row r="1050" spans="15:16" ht="15">
      <c r="O1050" s="79" t="s">
        <v>1193</v>
      </c>
      <c r="P1050" s="79">
        <v>51143</v>
      </c>
    </row>
    <row r="1051" spans="15:16" ht="15">
      <c r="O1051" s="79" t="s">
        <v>1193</v>
      </c>
      <c r="P1051" s="79">
        <v>82034</v>
      </c>
    </row>
    <row r="1052" spans="15:16" ht="15">
      <c r="O1052" s="79" t="s">
        <v>1194</v>
      </c>
      <c r="P1052" s="79">
        <v>82462</v>
      </c>
    </row>
    <row r="1053" spans="15:16" ht="15">
      <c r="O1053" s="79" t="s">
        <v>1195</v>
      </c>
      <c r="P1053" s="79">
        <v>7327</v>
      </c>
    </row>
    <row r="1054" spans="15:16" ht="15">
      <c r="O1054" s="79" t="s">
        <v>1196</v>
      </c>
      <c r="P1054" s="79">
        <v>5421</v>
      </c>
    </row>
    <row r="1055" spans="15:16" ht="15">
      <c r="O1055" s="79" t="s">
        <v>1197</v>
      </c>
      <c r="P1055" s="79">
        <v>56092</v>
      </c>
    </row>
    <row r="1056" spans="15:16" ht="15">
      <c r="O1056" s="79" t="s">
        <v>1198</v>
      </c>
      <c r="P1056" s="79">
        <v>5438</v>
      </c>
    </row>
    <row r="1057" spans="15:16" ht="15">
      <c r="O1057" s="79" t="s">
        <v>1199</v>
      </c>
      <c r="P1057" s="79">
        <v>903054</v>
      </c>
    </row>
    <row r="1058" spans="15:16" ht="15">
      <c r="O1058" s="79" t="s">
        <v>1200</v>
      </c>
      <c r="P1058" s="79">
        <v>1981</v>
      </c>
    </row>
    <row r="1059" spans="15:16" ht="15">
      <c r="O1059" s="79" t="s">
        <v>1201</v>
      </c>
      <c r="P1059" s="79">
        <v>83362</v>
      </c>
    </row>
    <row r="1060" spans="15:16" ht="15">
      <c r="O1060" s="79" t="s">
        <v>1202</v>
      </c>
      <c r="P1060" s="79">
        <v>1621</v>
      </c>
    </row>
    <row r="1061" spans="15:16" ht="15">
      <c r="O1061" s="79" t="s">
        <v>1203</v>
      </c>
      <c r="P1061" s="79">
        <v>62500</v>
      </c>
    </row>
    <row r="1062" spans="15:16" ht="15">
      <c r="O1062" s="79" t="s">
        <v>1204</v>
      </c>
      <c r="P1062" s="79">
        <v>8763</v>
      </c>
    </row>
    <row r="1063" spans="15:16" ht="15">
      <c r="O1063" s="79" t="s">
        <v>1204</v>
      </c>
      <c r="P1063" s="79">
        <v>9077</v>
      </c>
    </row>
    <row r="1064" spans="15:16" ht="15">
      <c r="O1064" s="79" t="s">
        <v>1205</v>
      </c>
      <c r="P1064" s="79">
        <v>81459</v>
      </c>
    </row>
    <row r="1065" spans="15:16" ht="15">
      <c r="O1065" s="79" t="s">
        <v>1206</v>
      </c>
      <c r="P1065" s="79">
        <v>5512</v>
      </c>
    </row>
    <row r="1066" spans="15:16" ht="15">
      <c r="O1066" s="79" t="s">
        <v>1207</v>
      </c>
      <c r="P1066" s="79">
        <v>9898</v>
      </c>
    </row>
    <row r="1067" spans="15:16" ht="15">
      <c r="O1067" s="79" t="s">
        <v>1208</v>
      </c>
      <c r="P1067" s="79">
        <v>901777</v>
      </c>
    </row>
    <row r="1068" spans="15:16" ht="15">
      <c r="O1068" s="79" t="s">
        <v>1209</v>
      </c>
      <c r="P1068" s="79">
        <v>75800</v>
      </c>
    </row>
    <row r="1069" spans="15:16" ht="15">
      <c r="O1069" s="79" t="s">
        <v>1210</v>
      </c>
      <c r="P1069" s="79">
        <v>911179</v>
      </c>
    </row>
    <row r="1070" spans="15:16" ht="15">
      <c r="O1070" s="79" t="s">
        <v>1211</v>
      </c>
      <c r="P1070" s="79">
        <v>83726</v>
      </c>
    </row>
    <row r="1071" spans="15:16" ht="15">
      <c r="O1071" s="79" t="s">
        <v>1212</v>
      </c>
      <c r="P1071" s="79">
        <v>50965</v>
      </c>
    </row>
    <row r="1072" spans="15:16" ht="15">
      <c r="O1072" s="79" t="s">
        <v>1213</v>
      </c>
      <c r="P1072" s="79">
        <v>4943</v>
      </c>
    </row>
    <row r="1073" spans="15:16" ht="15">
      <c r="O1073" s="79" t="s">
        <v>1214</v>
      </c>
      <c r="P1073" s="79">
        <v>50001</v>
      </c>
    </row>
    <row r="1074" spans="15:16" ht="15">
      <c r="O1074" s="79" t="s">
        <v>1215</v>
      </c>
      <c r="P1074" s="79">
        <v>4695</v>
      </c>
    </row>
    <row r="1075" spans="15:16" ht="15">
      <c r="O1075" s="79" t="s">
        <v>1216</v>
      </c>
      <c r="P1075" s="79">
        <v>4290</v>
      </c>
    </row>
    <row r="1076" spans="15:16" ht="15">
      <c r="O1076" s="79" t="s">
        <v>1217</v>
      </c>
      <c r="P1076" s="79">
        <v>3144</v>
      </c>
    </row>
    <row r="1077" spans="15:16" ht="15">
      <c r="O1077" s="79" t="s">
        <v>1217</v>
      </c>
      <c r="P1077" s="79">
        <v>83916</v>
      </c>
    </row>
    <row r="1078" spans="15:16" ht="15">
      <c r="O1078" s="79" t="s">
        <v>1218</v>
      </c>
      <c r="P1078" s="79">
        <v>3235</v>
      </c>
    </row>
    <row r="1079" spans="15:16" ht="15">
      <c r="O1079" s="79" t="s">
        <v>1219</v>
      </c>
      <c r="P1079" s="79">
        <v>2228</v>
      </c>
    </row>
    <row r="1080" spans="15:16" ht="15">
      <c r="O1080" s="79" t="s">
        <v>1220</v>
      </c>
      <c r="P1080" s="79">
        <v>4712</v>
      </c>
    </row>
    <row r="1081" spans="15:16" ht="15">
      <c r="O1081" s="79" t="s">
        <v>1221</v>
      </c>
      <c r="P1081" s="79">
        <v>84046</v>
      </c>
    </row>
    <row r="1082" spans="15:16" ht="15">
      <c r="O1082" s="79" t="s">
        <v>1222</v>
      </c>
      <c r="P1082" s="79">
        <v>7681</v>
      </c>
    </row>
    <row r="1083" spans="15:16" ht="15">
      <c r="O1083" s="79" t="s">
        <v>1223</v>
      </c>
      <c r="P1083" s="79">
        <v>6758</v>
      </c>
    </row>
    <row r="1084" spans="15:16" ht="15">
      <c r="O1084" s="79" t="s">
        <v>1224</v>
      </c>
      <c r="P1084" s="79">
        <v>50002</v>
      </c>
    </row>
    <row r="1085" spans="15:16" ht="15">
      <c r="O1085" s="79" t="s">
        <v>1225</v>
      </c>
      <c r="P1085" s="79">
        <v>3937</v>
      </c>
    </row>
    <row r="1086" spans="15:16" ht="15">
      <c r="O1086" s="79" t="s">
        <v>1226</v>
      </c>
      <c r="P1086" s="79">
        <v>20018</v>
      </c>
    </row>
    <row r="1087" spans="15:16" ht="15">
      <c r="O1087" s="79" t="s">
        <v>1227</v>
      </c>
      <c r="P1087" s="79">
        <v>2484</v>
      </c>
    </row>
    <row r="1088" spans="15:16" ht="15">
      <c r="O1088" s="79" t="s">
        <v>1228</v>
      </c>
      <c r="P1088" s="79">
        <v>9988</v>
      </c>
    </row>
    <row r="1089" spans="15:16" ht="15">
      <c r="O1089" s="79" t="s">
        <v>1229</v>
      </c>
      <c r="P1089" s="79">
        <v>9004</v>
      </c>
    </row>
    <row r="1090" spans="15:16" ht="15">
      <c r="O1090" s="79" t="s">
        <v>1230</v>
      </c>
      <c r="P1090" s="79">
        <v>5272</v>
      </c>
    </row>
    <row r="1091" spans="15:16" ht="15">
      <c r="O1091" s="79" t="s">
        <v>1231</v>
      </c>
      <c r="P1091" s="79">
        <v>81123</v>
      </c>
    </row>
    <row r="1092" spans="15:16" ht="15">
      <c r="O1092" s="79" t="s">
        <v>1232</v>
      </c>
      <c r="P1092" s="79">
        <v>9055</v>
      </c>
    </row>
    <row r="1093" spans="15:16" ht="15">
      <c r="O1093" s="79" t="s">
        <v>1233</v>
      </c>
      <c r="P1093" s="79">
        <v>911088</v>
      </c>
    </row>
    <row r="1094" spans="15:16" ht="15">
      <c r="O1094" s="79" t="s">
        <v>1234</v>
      </c>
      <c r="P1094" s="79">
        <v>901181</v>
      </c>
    </row>
    <row r="1095" spans="15:16" ht="15">
      <c r="O1095" s="79" t="s">
        <v>1235</v>
      </c>
      <c r="P1095" s="79">
        <v>2336</v>
      </c>
    </row>
    <row r="1096" spans="15:16" ht="15">
      <c r="O1096" s="79" t="s">
        <v>1236</v>
      </c>
      <c r="P1096" s="79">
        <v>55326</v>
      </c>
    </row>
    <row r="1097" spans="15:16" ht="15">
      <c r="O1097" s="79" t="s">
        <v>1237</v>
      </c>
      <c r="P1097" s="79">
        <v>52050</v>
      </c>
    </row>
    <row r="1098" spans="15:16" ht="15">
      <c r="O1098" s="79" t="s">
        <v>1238</v>
      </c>
      <c r="P1098" s="79">
        <v>80583</v>
      </c>
    </row>
    <row r="1099" spans="15:16" ht="15">
      <c r="O1099" s="79" t="s">
        <v>1239</v>
      </c>
      <c r="P1099" s="79">
        <v>906222</v>
      </c>
    </row>
    <row r="1100" spans="15:16" ht="15">
      <c r="O1100" s="79" t="s">
        <v>1240</v>
      </c>
      <c r="P1100" s="79">
        <v>901520</v>
      </c>
    </row>
    <row r="1101" spans="15:16" ht="15">
      <c r="O1101" s="79" t="s">
        <v>1241</v>
      </c>
      <c r="P1101" s="79">
        <v>902437</v>
      </c>
    </row>
    <row r="1102" spans="15:16" ht="15">
      <c r="O1102" s="79" t="s">
        <v>1242</v>
      </c>
      <c r="P1102" s="79">
        <v>905596</v>
      </c>
    </row>
    <row r="1103" spans="15:16" ht="15">
      <c r="O1103" s="79" t="s">
        <v>1243</v>
      </c>
      <c r="P1103" s="79">
        <v>51622</v>
      </c>
    </row>
    <row r="1104" spans="15:16" ht="15">
      <c r="O1104" s="79" t="s">
        <v>1244</v>
      </c>
      <c r="P1104" s="79">
        <v>63800</v>
      </c>
    </row>
    <row r="1105" spans="15:16" ht="15">
      <c r="O1105" s="79" t="s">
        <v>1245</v>
      </c>
      <c r="P1105" s="79">
        <v>83670</v>
      </c>
    </row>
    <row r="1106" spans="15:16" ht="15">
      <c r="O1106" s="79" t="s">
        <v>1246</v>
      </c>
      <c r="P1106" s="79">
        <v>56885</v>
      </c>
    </row>
    <row r="1107" spans="15:16" ht="15">
      <c r="O1107" s="79" t="s">
        <v>1247</v>
      </c>
      <c r="P1107" s="79">
        <v>51713</v>
      </c>
    </row>
    <row r="1108" spans="15:16" ht="15">
      <c r="O1108" s="79" t="s">
        <v>1248</v>
      </c>
      <c r="P1108" s="79">
        <v>51028</v>
      </c>
    </row>
    <row r="1109" spans="15:16" ht="15">
      <c r="O1109" s="79" t="s">
        <v>1249</v>
      </c>
      <c r="P1109" s="79">
        <v>57776</v>
      </c>
    </row>
    <row r="1110" spans="15:16" ht="15">
      <c r="O1110" s="79" t="s">
        <v>1250</v>
      </c>
      <c r="P1110" s="79">
        <v>907751</v>
      </c>
    </row>
    <row r="1111" spans="15:16" ht="15">
      <c r="O1111" s="79" t="s">
        <v>1251</v>
      </c>
      <c r="P1111" s="79">
        <v>903153</v>
      </c>
    </row>
    <row r="1112" spans="15:16" ht="15">
      <c r="O1112" s="79" t="s">
        <v>1252</v>
      </c>
      <c r="P1112" s="79">
        <v>905216</v>
      </c>
    </row>
    <row r="1113" spans="15:16" ht="15">
      <c r="O1113" s="79" t="s">
        <v>1253</v>
      </c>
      <c r="P1113" s="79">
        <v>903112</v>
      </c>
    </row>
    <row r="1114" spans="15:16" ht="15">
      <c r="O1114" s="79" t="s">
        <v>1254</v>
      </c>
      <c r="P1114" s="79">
        <v>905398</v>
      </c>
    </row>
    <row r="1115" spans="15:16" ht="15">
      <c r="O1115" s="79" t="s">
        <v>1255</v>
      </c>
      <c r="P1115" s="79">
        <v>901587</v>
      </c>
    </row>
    <row r="1116" spans="15:16" ht="15">
      <c r="O1116" s="79" t="s">
        <v>1256</v>
      </c>
      <c r="P1116" s="79">
        <v>912026</v>
      </c>
    </row>
    <row r="1117" spans="15:16" ht="15">
      <c r="O1117" s="79" t="s">
        <v>1257</v>
      </c>
      <c r="P1117" s="79">
        <v>901157</v>
      </c>
    </row>
    <row r="1118" spans="15:16" ht="15">
      <c r="O1118" s="79" t="s">
        <v>1258</v>
      </c>
      <c r="P1118" s="79">
        <v>906149</v>
      </c>
    </row>
    <row r="1119" spans="15:16" ht="15">
      <c r="O1119" s="79" t="s">
        <v>1259</v>
      </c>
      <c r="P1119" s="79">
        <v>6015</v>
      </c>
    </row>
    <row r="1120" spans="15:16" ht="15">
      <c r="O1120" s="79" t="s">
        <v>1260</v>
      </c>
      <c r="P1120" s="79">
        <v>7343</v>
      </c>
    </row>
    <row r="1121" spans="15:16" ht="15">
      <c r="O1121" s="79" t="s">
        <v>1261</v>
      </c>
      <c r="P1121" s="79">
        <v>64100</v>
      </c>
    </row>
    <row r="1122" spans="15:16" ht="15">
      <c r="O1122" s="79" t="s">
        <v>1262</v>
      </c>
      <c r="P1122" s="79">
        <v>908594</v>
      </c>
    </row>
    <row r="1123" spans="15:16" ht="15">
      <c r="O1123" s="79" t="s">
        <v>1263</v>
      </c>
      <c r="P1123" s="79">
        <v>7723</v>
      </c>
    </row>
    <row r="1124" spans="15:16" ht="15">
      <c r="O1124" s="79" t="s">
        <v>1264</v>
      </c>
      <c r="P1124" s="79">
        <v>7558</v>
      </c>
    </row>
    <row r="1125" spans="15:16" ht="15">
      <c r="O1125" s="79" t="s">
        <v>1265</v>
      </c>
      <c r="P1125" s="79">
        <v>910506</v>
      </c>
    </row>
    <row r="1126" spans="15:16" ht="15">
      <c r="O1126" s="79" t="s">
        <v>1266</v>
      </c>
      <c r="P1126" s="79">
        <v>906982</v>
      </c>
    </row>
    <row r="1127" spans="15:16" ht="15">
      <c r="O1127" s="79" t="s">
        <v>1267</v>
      </c>
      <c r="P1127" s="79">
        <v>911123</v>
      </c>
    </row>
    <row r="1128" spans="15:16" ht="15">
      <c r="O1128" s="79" t="s">
        <v>1268</v>
      </c>
      <c r="P1128" s="79">
        <v>52397</v>
      </c>
    </row>
    <row r="1129" spans="15:16" ht="15">
      <c r="O1129" s="79" t="s">
        <v>1269</v>
      </c>
      <c r="P1129" s="79">
        <v>53767</v>
      </c>
    </row>
    <row r="1130" spans="15:16" ht="15">
      <c r="O1130" s="79" t="s">
        <v>1270</v>
      </c>
      <c r="P1130" s="79">
        <v>911662</v>
      </c>
    </row>
    <row r="1131" spans="15:16" ht="15">
      <c r="O1131" s="79" t="s">
        <v>1271</v>
      </c>
      <c r="P1131" s="79">
        <v>80897</v>
      </c>
    </row>
    <row r="1132" spans="15:16" ht="15">
      <c r="O1132" s="79" t="s">
        <v>1272</v>
      </c>
      <c r="P1132" s="79">
        <v>6948</v>
      </c>
    </row>
    <row r="1133" spans="15:16" ht="15">
      <c r="O1133" s="79" t="s">
        <v>1273</v>
      </c>
      <c r="P1133" s="79">
        <v>1127</v>
      </c>
    </row>
    <row r="1134" spans="15:16" ht="15">
      <c r="O1134" s="79" t="s">
        <v>1274</v>
      </c>
      <c r="P1134" s="79">
        <v>82179</v>
      </c>
    </row>
    <row r="1135" spans="15:16" ht="15">
      <c r="O1135" s="79" t="s">
        <v>1275</v>
      </c>
      <c r="P1135" s="79">
        <v>911046</v>
      </c>
    </row>
    <row r="1136" spans="15:16" ht="15">
      <c r="O1136" s="79" t="s">
        <v>1276</v>
      </c>
      <c r="P1136" s="79">
        <v>909009</v>
      </c>
    </row>
    <row r="1137" spans="15:16" ht="15">
      <c r="O1137" s="79" t="s">
        <v>1277</v>
      </c>
      <c r="P1137" s="79">
        <v>905752</v>
      </c>
    </row>
    <row r="1138" spans="15:16" ht="15">
      <c r="O1138" s="79" t="s">
        <v>1278</v>
      </c>
      <c r="P1138" s="79">
        <v>8168</v>
      </c>
    </row>
    <row r="1139" spans="15:16" ht="15">
      <c r="O1139" s="79" t="s">
        <v>1279</v>
      </c>
      <c r="P1139" s="79">
        <v>52455</v>
      </c>
    </row>
    <row r="1140" spans="15:16" ht="15">
      <c r="O1140" s="79" t="s">
        <v>1280</v>
      </c>
      <c r="P1140" s="79">
        <v>905927</v>
      </c>
    </row>
    <row r="1141" spans="15:16" ht="15">
      <c r="O1141" s="79" t="s">
        <v>1281</v>
      </c>
      <c r="P1141" s="79">
        <v>80886</v>
      </c>
    </row>
    <row r="1142" spans="15:16" ht="15">
      <c r="O1142" s="79" t="s">
        <v>1282</v>
      </c>
      <c r="P1142" s="79">
        <v>7590</v>
      </c>
    </row>
    <row r="1143" spans="15:16" ht="15">
      <c r="O1143" s="79" t="s">
        <v>1283</v>
      </c>
      <c r="P1143" s="79">
        <v>53965</v>
      </c>
    </row>
    <row r="1144" spans="15:16" ht="15">
      <c r="O1144" s="79" t="s">
        <v>1284</v>
      </c>
      <c r="P1144" s="79">
        <v>909134</v>
      </c>
    </row>
    <row r="1145" spans="15:16" ht="15">
      <c r="O1145" s="79" t="s">
        <v>1285</v>
      </c>
      <c r="P1145" s="79">
        <v>2518</v>
      </c>
    </row>
    <row r="1146" spans="15:16" ht="15">
      <c r="O1146" s="79" t="s">
        <v>1286</v>
      </c>
      <c r="P1146" s="79">
        <v>901454</v>
      </c>
    </row>
    <row r="1147" spans="15:16" ht="15">
      <c r="O1147" s="79" t="s">
        <v>1287</v>
      </c>
      <c r="P1147" s="79">
        <v>80842</v>
      </c>
    </row>
    <row r="1148" spans="15:16" ht="15">
      <c r="O1148" s="79" t="s">
        <v>1288</v>
      </c>
      <c r="P1148" s="79">
        <v>57941</v>
      </c>
    </row>
    <row r="1149" spans="15:16" ht="15">
      <c r="O1149" s="79" t="s">
        <v>1289</v>
      </c>
      <c r="P1149" s="79">
        <v>5239</v>
      </c>
    </row>
    <row r="1150" spans="15:16" ht="15">
      <c r="O1150" s="79" t="s">
        <v>1290</v>
      </c>
      <c r="P1150" s="79">
        <v>901835</v>
      </c>
    </row>
    <row r="1151" spans="15:16" ht="15">
      <c r="O1151" s="79" t="s">
        <v>1291</v>
      </c>
      <c r="P1151" s="79">
        <v>905638</v>
      </c>
    </row>
    <row r="1152" spans="15:16" ht="15">
      <c r="O1152" s="79" t="s">
        <v>1292</v>
      </c>
      <c r="P1152" s="79">
        <v>83941</v>
      </c>
    </row>
    <row r="1153" spans="15:16" ht="15">
      <c r="O1153" s="79" t="s">
        <v>1293</v>
      </c>
      <c r="P1153" s="79">
        <v>78000</v>
      </c>
    </row>
    <row r="1154" spans="15:16" ht="15">
      <c r="O1154" s="79" t="s">
        <v>1294</v>
      </c>
      <c r="P1154" s="79">
        <v>6683</v>
      </c>
    </row>
    <row r="1155" spans="15:16" ht="15">
      <c r="O1155" s="79" t="s">
        <v>1295</v>
      </c>
      <c r="P1155" s="79">
        <v>8748</v>
      </c>
    </row>
    <row r="1156" spans="15:16" ht="15">
      <c r="O1156" s="79" t="s">
        <v>1296</v>
      </c>
      <c r="P1156" s="79">
        <v>72000</v>
      </c>
    </row>
    <row r="1157" spans="15:16" ht="15">
      <c r="O1157" s="79" t="s">
        <v>1297</v>
      </c>
      <c r="P1157" s="79">
        <v>55904</v>
      </c>
    </row>
    <row r="1158" spans="15:16" ht="15">
      <c r="O1158" s="79" t="s">
        <v>1298</v>
      </c>
      <c r="P1158" s="79">
        <v>56968</v>
      </c>
    </row>
    <row r="1159" spans="15:16" ht="15">
      <c r="O1159" s="79" t="s">
        <v>1299</v>
      </c>
      <c r="P1159" s="79">
        <v>7401</v>
      </c>
    </row>
    <row r="1160" spans="15:16" ht="15">
      <c r="O1160" s="79" t="s">
        <v>1300</v>
      </c>
      <c r="P1160" s="79">
        <v>904607</v>
      </c>
    </row>
    <row r="1161" spans="15:16" ht="15">
      <c r="O1161" s="79" t="s">
        <v>1301</v>
      </c>
      <c r="P1161" s="79">
        <v>57818</v>
      </c>
    </row>
    <row r="1162" spans="15:16" ht="15">
      <c r="O1162" s="79" t="s">
        <v>1302</v>
      </c>
      <c r="P1162" s="79">
        <v>906784</v>
      </c>
    </row>
    <row r="1163" spans="15:16" ht="15">
      <c r="O1163" s="79" t="s">
        <v>1303</v>
      </c>
      <c r="P1163" s="79">
        <v>910787</v>
      </c>
    </row>
    <row r="1164" spans="15:16" ht="15">
      <c r="O1164" s="79" t="s">
        <v>1304</v>
      </c>
      <c r="P1164" s="79">
        <v>2427</v>
      </c>
    </row>
    <row r="1165" spans="15:16" ht="15">
      <c r="O1165" s="79" t="s">
        <v>1305</v>
      </c>
      <c r="P1165" s="79">
        <v>55474</v>
      </c>
    </row>
    <row r="1166" spans="15:16" ht="15">
      <c r="O1166" s="79" t="s">
        <v>1306</v>
      </c>
      <c r="P1166" s="79">
        <v>911501</v>
      </c>
    </row>
    <row r="1167" spans="15:16" ht="15">
      <c r="O1167" s="79" t="s">
        <v>1307</v>
      </c>
      <c r="P1167" s="79">
        <v>6452</v>
      </c>
    </row>
    <row r="1168" spans="15:16" ht="15">
      <c r="O1168" s="79" t="s">
        <v>1308</v>
      </c>
      <c r="P1168" s="79">
        <v>56183</v>
      </c>
    </row>
    <row r="1169" spans="15:16" ht="15">
      <c r="O1169" s="79" t="s">
        <v>1309</v>
      </c>
      <c r="P1169" s="79">
        <v>906776</v>
      </c>
    </row>
    <row r="1170" spans="15:16" ht="15">
      <c r="O1170" s="79" t="s">
        <v>1310</v>
      </c>
      <c r="P1170" s="79">
        <v>999998</v>
      </c>
    </row>
    <row r="1171" spans="15:16" ht="15">
      <c r="O1171" s="79" t="s">
        <v>1311</v>
      </c>
      <c r="P1171" s="79">
        <v>7657</v>
      </c>
    </row>
    <row r="1172" spans="15:16" ht="15">
      <c r="O1172" s="79" t="s">
        <v>1312</v>
      </c>
      <c r="P1172" s="79">
        <v>56035</v>
      </c>
    </row>
    <row r="1173" spans="15:16" ht="15">
      <c r="O1173" s="79" t="s">
        <v>1313</v>
      </c>
      <c r="P1173" s="79">
        <v>83299</v>
      </c>
    </row>
    <row r="1174" spans="15:16" ht="15">
      <c r="O1174" s="79" t="s">
        <v>1314</v>
      </c>
      <c r="P1174" s="79">
        <v>907063</v>
      </c>
    </row>
    <row r="1175" spans="15:16" ht="15">
      <c r="O1175" s="79" t="s">
        <v>1315</v>
      </c>
      <c r="P1175" s="79">
        <v>901637</v>
      </c>
    </row>
    <row r="1176" spans="15:16" ht="15">
      <c r="O1176" s="79" t="s">
        <v>1315</v>
      </c>
      <c r="P1176" s="79">
        <v>908122</v>
      </c>
    </row>
    <row r="1177" spans="15:16" ht="15">
      <c r="O1177" s="79" t="s">
        <v>1316</v>
      </c>
      <c r="P1177" s="79">
        <v>905745</v>
      </c>
    </row>
    <row r="1178" spans="15:16" ht="15">
      <c r="O1178" s="79" t="s">
        <v>1317</v>
      </c>
      <c r="P1178" s="79">
        <v>82203</v>
      </c>
    </row>
    <row r="1179" spans="15:16" ht="15">
      <c r="O1179" s="79" t="s">
        <v>1318</v>
      </c>
      <c r="P1179" s="79">
        <v>905224</v>
      </c>
    </row>
    <row r="1180" spans="15:16" ht="15">
      <c r="O1180" s="79" t="s">
        <v>1319</v>
      </c>
      <c r="P1180" s="79">
        <v>910168</v>
      </c>
    </row>
    <row r="1181" spans="15:16" ht="15">
      <c r="O1181" s="79" t="s">
        <v>1320</v>
      </c>
      <c r="P1181" s="79">
        <v>903161</v>
      </c>
    </row>
    <row r="1182" spans="15:16" ht="15">
      <c r="O1182" s="79" t="s">
        <v>1321</v>
      </c>
      <c r="P1182" s="79">
        <v>911851</v>
      </c>
    </row>
    <row r="1183" spans="15:16" ht="15">
      <c r="O1183" s="79" t="s">
        <v>1322</v>
      </c>
      <c r="P1183" s="79">
        <v>904599</v>
      </c>
    </row>
    <row r="1184" spans="15:16" ht="15">
      <c r="O1184" s="79" t="s">
        <v>1323</v>
      </c>
      <c r="P1184" s="79">
        <v>903138</v>
      </c>
    </row>
    <row r="1185" spans="15:16" ht="15">
      <c r="O1185" s="79" t="s">
        <v>1324</v>
      </c>
      <c r="P1185" s="79">
        <v>905919</v>
      </c>
    </row>
    <row r="1186" spans="15:16" ht="15">
      <c r="O1186" s="79" t="s">
        <v>1325</v>
      </c>
      <c r="P1186" s="79">
        <v>909189</v>
      </c>
    </row>
    <row r="1187" spans="15:16" ht="15">
      <c r="O1187" s="79" t="s">
        <v>1326</v>
      </c>
      <c r="P1187" s="79">
        <v>903518</v>
      </c>
    </row>
    <row r="1188" spans="15:16" ht="15">
      <c r="O1188" s="79" t="s">
        <v>1327</v>
      </c>
      <c r="P1188" s="79">
        <v>901652</v>
      </c>
    </row>
    <row r="1189" spans="15:16" ht="15">
      <c r="O1189" s="79" t="s">
        <v>1328</v>
      </c>
      <c r="P1189" s="79">
        <v>83656</v>
      </c>
    </row>
    <row r="1190" spans="15:16" ht="15">
      <c r="O1190" s="79" t="s">
        <v>1329</v>
      </c>
      <c r="P1190" s="79">
        <v>3284</v>
      </c>
    </row>
    <row r="1191" spans="15:16" ht="15">
      <c r="O1191" s="79" t="s">
        <v>1330</v>
      </c>
      <c r="P1191" s="79">
        <v>53841</v>
      </c>
    </row>
    <row r="1192" spans="15:16" ht="15">
      <c r="O1192" s="79" t="s">
        <v>1331</v>
      </c>
      <c r="P1192" s="79">
        <v>3771</v>
      </c>
    </row>
    <row r="1193" spans="15:16" ht="15">
      <c r="O1193" s="79" t="s">
        <v>1332</v>
      </c>
      <c r="P1193" s="79">
        <v>5677</v>
      </c>
    </row>
    <row r="1194" spans="15:16" ht="15">
      <c r="O1194" s="79" t="s">
        <v>1333</v>
      </c>
      <c r="P1194" s="79">
        <v>80013</v>
      </c>
    </row>
    <row r="1195" spans="15:16" ht="15">
      <c r="O1195" s="79" t="s">
        <v>1334</v>
      </c>
      <c r="P1195" s="79">
        <v>9101</v>
      </c>
    </row>
    <row r="1196" spans="15:16" ht="15">
      <c r="O1196" s="79" t="s">
        <v>1335</v>
      </c>
      <c r="P1196" s="79">
        <v>81156</v>
      </c>
    </row>
    <row r="1197" spans="15:16" ht="15">
      <c r="O1197" s="79" t="s">
        <v>1336</v>
      </c>
      <c r="P1197" s="79">
        <v>55417</v>
      </c>
    </row>
    <row r="1198" spans="15:16" ht="15">
      <c r="O1198" s="79" t="s">
        <v>1337</v>
      </c>
      <c r="P1198" s="79">
        <v>1568</v>
      </c>
    </row>
    <row r="1199" spans="15:16" ht="15">
      <c r="O1199" s="79" t="s">
        <v>1338</v>
      </c>
      <c r="P1199" s="79">
        <v>4118</v>
      </c>
    </row>
    <row r="1200" spans="15:16" ht="15">
      <c r="O1200" s="79" t="s">
        <v>1339</v>
      </c>
      <c r="P1200" s="79">
        <v>910091</v>
      </c>
    </row>
    <row r="1201" spans="15:16" ht="15">
      <c r="O1201" s="79" t="s">
        <v>1340</v>
      </c>
      <c r="P1201" s="79">
        <v>912299</v>
      </c>
    </row>
    <row r="1202" spans="15:16" ht="15">
      <c r="O1202" s="79" t="s">
        <v>1341</v>
      </c>
      <c r="P1202" s="79">
        <v>911585</v>
      </c>
    </row>
    <row r="1203" spans="15:16" ht="15">
      <c r="O1203" s="79" t="s">
        <v>1342</v>
      </c>
      <c r="P1203" s="79">
        <v>911620</v>
      </c>
    </row>
    <row r="1204" spans="15:16" ht="15">
      <c r="O1204" s="79" t="s">
        <v>1343</v>
      </c>
      <c r="P1204" s="79">
        <v>52562</v>
      </c>
    </row>
    <row r="1205" spans="15:16" ht="15">
      <c r="O1205" s="79" t="s">
        <v>1344</v>
      </c>
      <c r="P1205" s="79">
        <v>910146</v>
      </c>
    </row>
    <row r="1206" spans="15:16" ht="15">
      <c r="O1206" s="79" t="s">
        <v>1345</v>
      </c>
      <c r="P1206" s="79">
        <v>4208</v>
      </c>
    </row>
    <row r="1207" spans="15:16" ht="15">
      <c r="O1207" s="79" t="s">
        <v>1346</v>
      </c>
      <c r="P1207" s="79">
        <v>7640</v>
      </c>
    </row>
    <row r="1208" spans="15:16" ht="15">
      <c r="O1208" s="79" t="s">
        <v>1347</v>
      </c>
      <c r="P1208" s="79">
        <v>901843</v>
      </c>
    </row>
    <row r="1209" spans="15:16" ht="15">
      <c r="O1209" s="79" t="s">
        <v>1348</v>
      </c>
      <c r="P1209" s="79">
        <v>902312</v>
      </c>
    </row>
    <row r="1210" spans="15:16" ht="15">
      <c r="O1210" s="79" t="s">
        <v>1349</v>
      </c>
      <c r="P1210" s="79">
        <v>906917</v>
      </c>
    </row>
    <row r="1211" spans="15:16" ht="15">
      <c r="O1211" s="79" t="s">
        <v>1350</v>
      </c>
      <c r="P1211" s="79">
        <v>6130</v>
      </c>
    </row>
    <row r="1212" spans="15:16" ht="15">
      <c r="O1212" s="79" t="s">
        <v>1351</v>
      </c>
      <c r="P1212" s="79">
        <v>55152</v>
      </c>
    </row>
    <row r="1213" spans="15:16" ht="15">
      <c r="O1213" s="79" t="s">
        <v>1352</v>
      </c>
      <c r="P1213" s="79">
        <v>2253</v>
      </c>
    </row>
    <row r="1214" spans="15:16" ht="15">
      <c r="O1214" s="79" t="s">
        <v>1353</v>
      </c>
      <c r="P1214" s="79">
        <v>52488</v>
      </c>
    </row>
    <row r="1215" spans="15:16" ht="15">
      <c r="O1215" s="79" t="s">
        <v>1354</v>
      </c>
      <c r="P1215" s="79">
        <v>6592</v>
      </c>
    </row>
    <row r="1216" spans="15:16" ht="15">
      <c r="O1216" s="79" t="s">
        <v>1355</v>
      </c>
      <c r="P1216" s="79">
        <v>907246</v>
      </c>
    </row>
    <row r="1217" spans="15:16" ht="15">
      <c r="O1217" s="79" t="s">
        <v>1356</v>
      </c>
      <c r="P1217" s="79">
        <v>57594</v>
      </c>
    </row>
    <row r="1218" spans="15:16" ht="15">
      <c r="O1218" s="79" t="s">
        <v>1357</v>
      </c>
      <c r="P1218" s="79">
        <v>909843</v>
      </c>
    </row>
    <row r="1219" spans="15:16" ht="15">
      <c r="O1219" s="79" t="s">
        <v>1358</v>
      </c>
      <c r="P1219" s="79">
        <v>910113</v>
      </c>
    </row>
    <row r="1220" spans="15:16" ht="15">
      <c r="O1220" s="79" t="s">
        <v>1359</v>
      </c>
      <c r="P1220" s="79">
        <v>2105</v>
      </c>
    </row>
    <row r="1221" spans="15:16" ht="15">
      <c r="O1221" s="79" t="s">
        <v>1360</v>
      </c>
      <c r="P1221" s="79">
        <v>55508</v>
      </c>
    </row>
    <row r="1222" spans="15:16" ht="15">
      <c r="O1222" s="79" t="s">
        <v>1361</v>
      </c>
      <c r="P1222" s="79">
        <v>53560</v>
      </c>
    </row>
    <row r="1223" spans="15:16" ht="15">
      <c r="O1223" s="79" t="s">
        <v>1362</v>
      </c>
      <c r="P1223" s="79">
        <v>82157</v>
      </c>
    </row>
    <row r="1224" spans="15:16" ht="15">
      <c r="O1224" s="79" t="s">
        <v>1363</v>
      </c>
      <c r="P1224" s="79">
        <v>8192</v>
      </c>
    </row>
    <row r="1225" spans="15:16" ht="15">
      <c r="O1225" s="79" t="s">
        <v>1364</v>
      </c>
      <c r="P1225" s="79">
        <v>54427</v>
      </c>
    </row>
    <row r="1226" spans="15:16" ht="15">
      <c r="O1226" s="79" t="s">
        <v>1365</v>
      </c>
      <c r="P1226" s="79">
        <v>904151</v>
      </c>
    </row>
    <row r="1227" spans="15:16" ht="15">
      <c r="O1227" s="79" t="s">
        <v>1366</v>
      </c>
      <c r="P1227" s="79">
        <v>904185</v>
      </c>
    </row>
    <row r="1228" spans="15:16" ht="15">
      <c r="O1228" s="79" t="s">
        <v>1367</v>
      </c>
      <c r="P1228" s="79">
        <v>80739</v>
      </c>
    </row>
    <row r="1229" spans="15:16" ht="15">
      <c r="O1229" s="79" t="s">
        <v>1368</v>
      </c>
      <c r="P1229" s="79">
        <v>82618</v>
      </c>
    </row>
    <row r="1230" spans="15:16" ht="15">
      <c r="O1230" s="79" t="s">
        <v>1369</v>
      </c>
      <c r="P1230" s="79">
        <v>79900</v>
      </c>
    </row>
    <row r="1231" spans="15:16" ht="15">
      <c r="O1231" s="79" t="s">
        <v>1370</v>
      </c>
      <c r="P1231" s="79">
        <v>910124</v>
      </c>
    </row>
    <row r="1232" spans="15:16" ht="15">
      <c r="O1232" s="79" t="s">
        <v>1371</v>
      </c>
      <c r="P1232" s="79">
        <v>907784</v>
      </c>
    </row>
    <row r="1233" spans="15:16" ht="15">
      <c r="O1233" s="79" t="s">
        <v>1372</v>
      </c>
      <c r="P1233" s="79">
        <v>2237</v>
      </c>
    </row>
    <row r="1234" spans="15:16" ht="15">
      <c r="O1234" s="79" t="s">
        <v>1373</v>
      </c>
      <c r="P1234" s="79">
        <v>55136</v>
      </c>
    </row>
    <row r="1235" spans="15:16" ht="15">
      <c r="O1235" s="79" t="s">
        <v>1374</v>
      </c>
      <c r="P1235" s="79">
        <v>50830</v>
      </c>
    </row>
    <row r="1236" spans="15:16" ht="15">
      <c r="O1236" s="79" t="s">
        <v>1375</v>
      </c>
      <c r="P1236" s="79">
        <v>4101</v>
      </c>
    </row>
    <row r="1237" spans="15:16" ht="15">
      <c r="O1237" s="79" t="s">
        <v>1376</v>
      </c>
      <c r="P1237" s="79">
        <v>50703</v>
      </c>
    </row>
    <row r="1238" spans="15:16" ht="15">
      <c r="O1238" s="79" t="s">
        <v>1377</v>
      </c>
      <c r="P1238" s="79">
        <v>904821</v>
      </c>
    </row>
    <row r="1239" spans="15:16" ht="15">
      <c r="O1239" s="79" t="s">
        <v>1378</v>
      </c>
      <c r="P1239" s="79">
        <v>6213</v>
      </c>
    </row>
    <row r="1240" spans="15:16" ht="15">
      <c r="O1240" s="79" t="s">
        <v>1379</v>
      </c>
      <c r="P1240" s="79">
        <v>8176</v>
      </c>
    </row>
    <row r="1241" spans="15:16" ht="15">
      <c r="O1241" s="79" t="s">
        <v>1380</v>
      </c>
      <c r="P1241" s="79">
        <v>912177</v>
      </c>
    </row>
    <row r="1242" spans="15:16" ht="15">
      <c r="O1242" s="79" t="s">
        <v>1381</v>
      </c>
      <c r="P1242" s="79">
        <v>57350</v>
      </c>
    </row>
    <row r="1243" spans="15:16" ht="15">
      <c r="O1243" s="79" t="s">
        <v>1382</v>
      </c>
      <c r="P1243" s="79">
        <v>77500</v>
      </c>
    </row>
    <row r="1244" spans="15:16" ht="15">
      <c r="O1244" s="79" t="s">
        <v>1383</v>
      </c>
      <c r="P1244" s="79">
        <v>6238</v>
      </c>
    </row>
    <row r="1245" spans="15:16" ht="15">
      <c r="O1245" s="79" t="s">
        <v>1384</v>
      </c>
      <c r="P1245" s="79">
        <v>6808</v>
      </c>
    </row>
    <row r="1246" spans="15:16" ht="15">
      <c r="O1246" s="79" t="s">
        <v>1385</v>
      </c>
      <c r="P1246" s="79">
        <v>7062</v>
      </c>
    </row>
    <row r="1247" spans="15:16" ht="15">
      <c r="O1247" s="79" t="s">
        <v>1386</v>
      </c>
      <c r="P1247" s="79">
        <v>8818</v>
      </c>
    </row>
    <row r="1248" spans="15:16" ht="15">
      <c r="O1248" s="79" t="s">
        <v>1387</v>
      </c>
      <c r="P1248" s="79">
        <v>2674</v>
      </c>
    </row>
    <row r="1249" spans="15:16" ht="15">
      <c r="O1249" s="79" t="s">
        <v>1388</v>
      </c>
      <c r="P1249" s="79">
        <v>7921</v>
      </c>
    </row>
    <row r="1250" spans="15:16" ht="15">
      <c r="O1250" s="79" t="s">
        <v>1389</v>
      </c>
      <c r="P1250" s="79">
        <v>5355</v>
      </c>
    </row>
    <row r="1251" spans="15:16" ht="15">
      <c r="O1251" s="79" t="s">
        <v>1390</v>
      </c>
      <c r="P1251" s="79">
        <v>6964</v>
      </c>
    </row>
    <row r="1252" spans="15:16" ht="15">
      <c r="O1252" s="79" t="s">
        <v>1391</v>
      </c>
      <c r="P1252" s="79">
        <v>57329</v>
      </c>
    </row>
    <row r="1253" spans="15:16" ht="15">
      <c r="O1253" s="79" t="s">
        <v>1392</v>
      </c>
      <c r="P1253" s="79">
        <v>2609</v>
      </c>
    </row>
    <row r="1254" spans="15:16" ht="15">
      <c r="O1254" s="79" t="s">
        <v>1393</v>
      </c>
      <c r="P1254" s="79">
        <v>5280</v>
      </c>
    </row>
    <row r="1255" spans="15:16" ht="15">
      <c r="O1255" s="79" t="s">
        <v>1394</v>
      </c>
      <c r="P1255" s="79">
        <v>2567</v>
      </c>
    </row>
    <row r="1256" spans="15:16" ht="15">
      <c r="O1256" s="79" t="s">
        <v>1395</v>
      </c>
      <c r="P1256" s="79">
        <v>57336</v>
      </c>
    </row>
    <row r="1257" spans="15:16" ht="15">
      <c r="O1257" s="79" t="s">
        <v>1396</v>
      </c>
      <c r="P1257" s="79">
        <v>9911</v>
      </c>
    </row>
    <row r="1258" spans="15:16" ht="15">
      <c r="O1258" s="79" t="s">
        <v>1397</v>
      </c>
      <c r="P1258" s="79">
        <v>4076</v>
      </c>
    </row>
    <row r="1259" spans="15:16" ht="15">
      <c r="O1259" s="79" t="s">
        <v>1398</v>
      </c>
      <c r="P1259" s="79">
        <v>4142</v>
      </c>
    </row>
    <row r="1260" spans="15:16" ht="15">
      <c r="O1260" s="79" t="s">
        <v>1399</v>
      </c>
      <c r="P1260" s="79">
        <v>7335</v>
      </c>
    </row>
    <row r="1261" spans="15:16" ht="15">
      <c r="O1261" s="79" t="s">
        <v>1400</v>
      </c>
      <c r="P1261" s="79">
        <v>83951</v>
      </c>
    </row>
    <row r="1262" spans="15:16" ht="15">
      <c r="O1262" s="79" t="s">
        <v>1401</v>
      </c>
      <c r="P1262" s="79">
        <v>8976</v>
      </c>
    </row>
    <row r="1263" spans="15:16" ht="15">
      <c r="O1263" s="79" t="s">
        <v>1402</v>
      </c>
      <c r="P1263" s="79">
        <v>3895</v>
      </c>
    </row>
    <row r="1264" spans="15:16" ht="15">
      <c r="O1264" s="79" t="s">
        <v>1403</v>
      </c>
      <c r="P1264" s="79">
        <v>7541</v>
      </c>
    </row>
    <row r="1265" spans="15:16" ht="15">
      <c r="O1265" s="79" t="s">
        <v>1404</v>
      </c>
      <c r="P1265" s="79">
        <v>84013</v>
      </c>
    </row>
    <row r="1266" spans="15:16" ht="15">
      <c r="O1266" s="79" t="s">
        <v>1405</v>
      </c>
      <c r="P1266" s="79">
        <v>1022</v>
      </c>
    </row>
    <row r="1267" spans="15:16" ht="15">
      <c r="O1267" s="79" t="s">
        <v>1406</v>
      </c>
      <c r="P1267" s="79">
        <v>5826</v>
      </c>
    </row>
    <row r="1268" spans="15:16" ht="15">
      <c r="O1268" s="79" t="s">
        <v>1407</v>
      </c>
      <c r="P1268" s="79">
        <v>9948</v>
      </c>
    </row>
    <row r="1269" spans="15:16" ht="15">
      <c r="O1269" s="79" t="s">
        <v>1407</v>
      </c>
      <c r="P1269" s="79">
        <v>83327</v>
      </c>
    </row>
    <row r="1270" spans="15:16" ht="15">
      <c r="O1270" s="79" t="s">
        <v>1408</v>
      </c>
      <c r="P1270" s="79">
        <v>9990</v>
      </c>
    </row>
    <row r="1271" spans="15:16" ht="15">
      <c r="O1271" s="79" t="s">
        <v>1409</v>
      </c>
      <c r="P1271" s="79">
        <v>8785</v>
      </c>
    </row>
    <row r="1272" spans="15:16" ht="15">
      <c r="O1272" s="79" t="s">
        <v>1410</v>
      </c>
      <c r="P1272" s="79">
        <v>6576</v>
      </c>
    </row>
    <row r="1273" spans="15:16" ht="15">
      <c r="O1273" s="79" t="s">
        <v>1411</v>
      </c>
      <c r="P1273" s="79">
        <v>2575</v>
      </c>
    </row>
    <row r="1274" spans="15:16" ht="15">
      <c r="O1274" s="79" t="s">
        <v>1412</v>
      </c>
      <c r="P1274" s="79">
        <v>57231</v>
      </c>
    </row>
    <row r="1275" spans="15:16" ht="15">
      <c r="O1275" s="79" t="s">
        <v>1413</v>
      </c>
      <c r="P1275" s="79">
        <v>7756</v>
      </c>
    </row>
    <row r="1276" spans="15:16" ht="15">
      <c r="O1276" s="79" t="s">
        <v>1414</v>
      </c>
      <c r="P1276" s="79">
        <v>51110</v>
      </c>
    </row>
    <row r="1277" spans="15:16" ht="15">
      <c r="O1277" s="79" t="s">
        <v>1415</v>
      </c>
      <c r="P1277" s="79">
        <v>82271</v>
      </c>
    </row>
    <row r="1278" spans="15:16" ht="15">
      <c r="O1278" s="79" t="s">
        <v>1416</v>
      </c>
      <c r="P1278" s="79">
        <v>912142</v>
      </c>
    </row>
    <row r="1279" spans="15:16" ht="15">
      <c r="O1279" s="79" t="s">
        <v>1417</v>
      </c>
      <c r="P1279" s="79">
        <v>4431</v>
      </c>
    </row>
    <row r="1280" spans="15:16" ht="15">
      <c r="O1280" s="79" t="s">
        <v>1418</v>
      </c>
      <c r="P1280" s="79">
        <v>53684</v>
      </c>
    </row>
    <row r="1281" spans="15:16" ht="15">
      <c r="O1281" s="79" t="s">
        <v>1419</v>
      </c>
      <c r="P1281" s="79">
        <v>82877</v>
      </c>
    </row>
    <row r="1282" spans="15:16" ht="15">
      <c r="O1282" s="79" t="s">
        <v>1420</v>
      </c>
      <c r="P1282" s="79">
        <v>57343</v>
      </c>
    </row>
    <row r="1283" spans="15:16" ht="15">
      <c r="O1283" s="79" t="s">
        <v>1421</v>
      </c>
      <c r="P1283" s="79">
        <v>51688</v>
      </c>
    </row>
    <row r="1284" spans="15:16" ht="15">
      <c r="O1284" s="79" t="s">
        <v>1422</v>
      </c>
      <c r="P1284" s="79">
        <v>5314</v>
      </c>
    </row>
    <row r="1285" spans="15:16" ht="15">
      <c r="O1285" s="79" t="s">
        <v>1423</v>
      </c>
      <c r="P1285" s="79">
        <v>52298</v>
      </c>
    </row>
    <row r="1286" spans="15:16" ht="15">
      <c r="O1286" s="79" t="s">
        <v>1424</v>
      </c>
      <c r="P1286" s="79">
        <v>83789</v>
      </c>
    </row>
    <row r="1287" spans="15:16" ht="15">
      <c r="O1287" s="79" t="s">
        <v>1425</v>
      </c>
      <c r="P1287" s="79">
        <v>902775</v>
      </c>
    </row>
    <row r="1288" spans="15:16" ht="15">
      <c r="O1288" s="79" t="s">
        <v>1426</v>
      </c>
      <c r="P1288" s="79">
        <v>902742</v>
      </c>
    </row>
    <row r="1289" spans="15:16" ht="15">
      <c r="O1289" s="79" t="s">
        <v>1427</v>
      </c>
      <c r="P1289" s="79">
        <v>908076</v>
      </c>
    </row>
    <row r="1290" spans="15:16" ht="15">
      <c r="O1290" s="79" t="s">
        <v>1428</v>
      </c>
      <c r="P1290" s="79">
        <v>909652</v>
      </c>
    </row>
    <row r="1291" spans="15:16" ht="15">
      <c r="O1291" s="79" t="s">
        <v>1429</v>
      </c>
      <c r="P1291" s="79">
        <v>907048</v>
      </c>
    </row>
    <row r="1292" spans="15:16" ht="15">
      <c r="O1292" s="79" t="s">
        <v>1430</v>
      </c>
      <c r="P1292" s="79">
        <v>908201</v>
      </c>
    </row>
    <row r="1293" spans="15:16" ht="15">
      <c r="O1293" s="79" t="s">
        <v>1431</v>
      </c>
      <c r="P1293" s="79">
        <v>909663</v>
      </c>
    </row>
    <row r="1294" spans="15:16" ht="15">
      <c r="O1294" s="79" t="s">
        <v>1432</v>
      </c>
      <c r="P1294" s="79">
        <v>908054</v>
      </c>
    </row>
    <row r="1295" spans="15:16" ht="15">
      <c r="O1295" s="79" t="s">
        <v>1433</v>
      </c>
      <c r="P1295" s="79">
        <v>908065</v>
      </c>
    </row>
    <row r="1296" spans="15:16" ht="15">
      <c r="O1296" s="79" t="s">
        <v>1434</v>
      </c>
      <c r="P1296" s="79">
        <v>909562</v>
      </c>
    </row>
    <row r="1297" spans="15:16" ht="15">
      <c r="O1297" s="79" t="s">
        <v>1435</v>
      </c>
      <c r="P1297" s="79">
        <v>904284</v>
      </c>
    </row>
    <row r="1298" spans="15:16" ht="15">
      <c r="O1298" s="79" t="s">
        <v>1436</v>
      </c>
      <c r="P1298" s="79">
        <v>905604</v>
      </c>
    </row>
    <row r="1299" spans="15:16" ht="15">
      <c r="O1299" s="79" t="s">
        <v>1437</v>
      </c>
      <c r="P1299" s="79">
        <v>904276</v>
      </c>
    </row>
    <row r="1300" spans="15:16" ht="15">
      <c r="O1300" s="79" t="s">
        <v>1438</v>
      </c>
      <c r="P1300" s="79">
        <v>911914</v>
      </c>
    </row>
    <row r="1301" spans="15:16" ht="15">
      <c r="O1301" s="79" t="s">
        <v>1439</v>
      </c>
      <c r="P1301" s="79">
        <v>56217</v>
      </c>
    </row>
    <row r="1302" spans="15:16" ht="15">
      <c r="O1302" s="79" t="s">
        <v>1440</v>
      </c>
      <c r="P1302" s="79">
        <v>910394</v>
      </c>
    </row>
    <row r="1303" spans="15:16" ht="15">
      <c r="O1303" s="79" t="s">
        <v>1441</v>
      </c>
      <c r="P1303" s="79">
        <v>3367</v>
      </c>
    </row>
    <row r="1304" spans="15:16" ht="15">
      <c r="O1304" s="79" t="s">
        <v>1442</v>
      </c>
      <c r="P1304" s="79">
        <v>907279</v>
      </c>
    </row>
    <row r="1305" spans="15:16" ht="15">
      <c r="O1305" s="79" t="s">
        <v>1443</v>
      </c>
      <c r="P1305" s="79">
        <v>9969</v>
      </c>
    </row>
    <row r="1306" spans="15:16" ht="15">
      <c r="O1306" s="79" t="s">
        <v>1444</v>
      </c>
      <c r="P1306" s="79">
        <v>54204</v>
      </c>
    </row>
    <row r="1307" spans="15:16" ht="15">
      <c r="O1307" s="79" t="s">
        <v>1445</v>
      </c>
      <c r="P1307" s="79">
        <v>908368</v>
      </c>
    </row>
    <row r="1308" spans="15:16" ht="15">
      <c r="O1308" s="79" t="s">
        <v>1446</v>
      </c>
      <c r="P1308" s="79">
        <v>901579</v>
      </c>
    </row>
    <row r="1309" spans="15:16" ht="15">
      <c r="O1309" s="79" t="s">
        <v>1447</v>
      </c>
      <c r="P1309" s="79">
        <v>81628</v>
      </c>
    </row>
    <row r="1310" spans="15:16" ht="15">
      <c r="O1310" s="79" t="s">
        <v>1448</v>
      </c>
      <c r="P1310" s="79">
        <v>9123</v>
      </c>
    </row>
    <row r="1311" spans="15:16" ht="15">
      <c r="O1311" s="79" t="s">
        <v>1449</v>
      </c>
      <c r="P1311" s="79">
        <v>81033</v>
      </c>
    </row>
    <row r="1312" spans="15:16" ht="15">
      <c r="O1312" s="79" t="s">
        <v>1450</v>
      </c>
      <c r="P1312" s="79">
        <v>1528</v>
      </c>
    </row>
    <row r="1313" spans="15:16" ht="15">
      <c r="O1313" s="79" t="s">
        <v>1451</v>
      </c>
      <c r="P1313" s="79">
        <v>52620</v>
      </c>
    </row>
    <row r="1314" spans="15:16" ht="15">
      <c r="O1314" s="79" t="s">
        <v>1452</v>
      </c>
      <c r="P1314" s="79">
        <v>7822</v>
      </c>
    </row>
    <row r="1315" spans="15:16" ht="15">
      <c r="O1315" s="79" t="s">
        <v>1453</v>
      </c>
      <c r="P1315" s="79">
        <v>2443</v>
      </c>
    </row>
    <row r="1316" spans="15:16" ht="15">
      <c r="O1316" s="79" t="s">
        <v>1454</v>
      </c>
      <c r="P1316" s="79">
        <v>1222</v>
      </c>
    </row>
    <row r="1317" spans="15:16" ht="15">
      <c r="O1317" s="79" t="s">
        <v>1455</v>
      </c>
      <c r="P1317" s="79">
        <v>903831</v>
      </c>
    </row>
    <row r="1318" spans="15:16" ht="15">
      <c r="O1318" s="79" t="s">
        <v>1456</v>
      </c>
      <c r="P1318" s="79">
        <v>911557</v>
      </c>
    </row>
    <row r="1319" spans="15:16" ht="15">
      <c r="O1319" s="79" t="s">
        <v>1457</v>
      </c>
      <c r="P1319" s="79">
        <v>907817</v>
      </c>
    </row>
    <row r="1320" spans="15:16" ht="15">
      <c r="O1320" s="79" t="s">
        <v>1458</v>
      </c>
      <c r="P1320" s="79">
        <v>80807</v>
      </c>
    </row>
    <row r="1321" spans="15:16" ht="15">
      <c r="O1321" s="79" t="s">
        <v>1459</v>
      </c>
      <c r="P1321" s="79">
        <v>2600</v>
      </c>
    </row>
    <row r="1322" spans="15:16" ht="15">
      <c r="O1322" s="79" t="s">
        <v>1460</v>
      </c>
      <c r="P1322" s="79">
        <v>51218</v>
      </c>
    </row>
    <row r="1323" spans="15:16" ht="15">
      <c r="O1323" s="79" t="s">
        <v>1461</v>
      </c>
      <c r="P1323" s="79">
        <v>8060</v>
      </c>
    </row>
    <row r="1324" spans="15:16" ht="15">
      <c r="O1324" s="79" t="s">
        <v>1462</v>
      </c>
      <c r="P1324" s="79">
        <v>51812</v>
      </c>
    </row>
    <row r="1325" spans="15:16" ht="15">
      <c r="O1325" s="79" t="s">
        <v>1463</v>
      </c>
      <c r="P1325" s="79">
        <v>912033</v>
      </c>
    </row>
    <row r="1326" spans="15:16" ht="15">
      <c r="O1326" s="79" t="s">
        <v>1464</v>
      </c>
      <c r="P1326" s="79">
        <v>80594</v>
      </c>
    </row>
    <row r="1327" spans="15:16" ht="15">
      <c r="O1327" s="79" t="s">
        <v>1465</v>
      </c>
      <c r="P1327" s="79">
        <v>51606</v>
      </c>
    </row>
    <row r="1328" spans="15:16" ht="15">
      <c r="O1328" s="79" t="s">
        <v>1466</v>
      </c>
      <c r="P1328" s="79">
        <v>1412</v>
      </c>
    </row>
    <row r="1329" spans="15:16" ht="15">
      <c r="O1329" s="79" t="s">
        <v>1467</v>
      </c>
      <c r="P1329" s="79">
        <v>901447</v>
      </c>
    </row>
    <row r="1330" spans="15:16" ht="15">
      <c r="O1330" s="79" t="s">
        <v>1468</v>
      </c>
      <c r="P1330" s="79">
        <v>904680</v>
      </c>
    </row>
    <row r="1331" spans="15:16" ht="15">
      <c r="O1331" s="79" t="s">
        <v>1469</v>
      </c>
      <c r="P1331" s="79">
        <v>80559</v>
      </c>
    </row>
    <row r="1332" spans="15:16" ht="15">
      <c r="O1332" s="79" t="s">
        <v>1470</v>
      </c>
      <c r="P1332" s="79">
        <v>55202</v>
      </c>
    </row>
    <row r="1333" spans="15:16" ht="15">
      <c r="O1333" s="79" t="s">
        <v>1471</v>
      </c>
      <c r="P1333" s="79">
        <v>904722</v>
      </c>
    </row>
    <row r="1334" spans="15:16" ht="15">
      <c r="O1334" s="79" t="s">
        <v>1472</v>
      </c>
      <c r="P1334" s="79">
        <v>903179</v>
      </c>
    </row>
    <row r="1335" spans="15:16" ht="15">
      <c r="O1335" s="79" t="s">
        <v>1473</v>
      </c>
      <c r="P1335" s="79">
        <v>911767</v>
      </c>
    </row>
    <row r="1336" spans="15:16" ht="15">
      <c r="O1336" s="79" t="s">
        <v>1474</v>
      </c>
      <c r="P1336" s="79">
        <v>912303</v>
      </c>
    </row>
    <row r="1337" spans="15:16" ht="15">
      <c r="O1337" s="79" t="s">
        <v>1475</v>
      </c>
      <c r="P1337" s="79">
        <v>905281</v>
      </c>
    </row>
    <row r="1338" spans="15:16" ht="15">
      <c r="O1338" s="79" t="s">
        <v>1476</v>
      </c>
      <c r="P1338" s="79">
        <v>5925</v>
      </c>
    </row>
    <row r="1339" spans="15:16" ht="15">
      <c r="O1339" s="79" t="s">
        <v>1477</v>
      </c>
      <c r="P1339" s="79">
        <v>9833</v>
      </c>
    </row>
    <row r="1340" spans="15:16" ht="15">
      <c r="O1340" s="79" t="s">
        <v>1478</v>
      </c>
      <c r="P1340" s="79">
        <v>4051</v>
      </c>
    </row>
    <row r="1341" spans="15:16" ht="15">
      <c r="O1341" s="79" t="s">
        <v>1479</v>
      </c>
      <c r="P1341" s="79">
        <v>3441</v>
      </c>
    </row>
    <row r="1342" spans="15:16" ht="15">
      <c r="O1342" s="79" t="s">
        <v>1480</v>
      </c>
      <c r="P1342" s="79">
        <v>55540</v>
      </c>
    </row>
    <row r="1343" spans="15:16" ht="15">
      <c r="O1343" s="79" t="s">
        <v>1481</v>
      </c>
      <c r="P1343" s="79">
        <v>77800</v>
      </c>
    </row>
    <row r="1344" spans="15:16" ht="15">
      <c r="O1344" s="79" t="s">
        <v>1482</v>
      </c>
      <c r="P1344" s="79">
        <v>82337</v>
      </c>
    </row>
    <row r="1345" spans="15:16" ht="15">
      <c r="O1345" s="79" t="s">
        <v>1483</v>
      </c>
      <c r="P1345" s="79">
        <v>2617</v>
      </c>
    </row>
    <row r="1346" spans="15:16" ht="15">
      <c r="O1346" s="79" t="s">
        <v>1484</v>
      </c>
      <c r="P1346" s="79">
        <v>54237</v>
      </c>
    </row>
    <row r="1347" spans="15:16" ht="15">
      <c r="O1347" s="79" t="s">
        <v>1485</v>
      </c>
      <c r="P1347" s="79">
        <v>6287</v>
      </c>
    </row>
    <row r="1348" spans="15:16" ht="15">
      <c r="O1348" s="79" t="s">
        <v>1486</v>
      </c>
      <c r="P1348" s="79">
        <v>54856</v>
      </c>
    </row>
    <row r="1349" spans="15:16" ht="15">
      <c r="O1349" s="79" t="s">
        <v>1487</v>
      </c>
      <c r="P1349" s="79">
        <v>83621</v>
      </c>
    </row>
    <row r="1350" spans="15:16" ht="15">
      <c r="O1350" s="79" t="s">
        <v>1488</v>
      </c>
      <c r="P1350" s="79">
        <v>83054</v>
      </c>
    </row>
    <row r="1351" spans="15:16" ht="15">
      <c r="O1351" s="79" t="s">
        <v>1489</v>
      </c>
      <c r="P1351" s="79">
        <v>5520</v>
      </c>
    </row>
    <row r="1352" spans="15:16" ht="15">
      <c r="O1352" s="79" t="s">
        <v>1490</v>
      </c>
      <c r="P1352" s="79">
        <v>8730</v>
      </c>
    </row>
    <row r="1353" spans="15:16" ht="15">
      <c r="O1353" s="79" t="s">
        <v>1491</v>
      </c>
      <c r="P1353" s="79">
        <v>54121</v>
      </c>
    </row>
    <row r="1354" spans="15:16" ht="15">
      <c r="O1354" s="79" t="s">
        <v>1492</v>
      </c>
      <c r="P1354" s="79">
        <v>51738</v>
      </c>
    </row>
    <row r="1355" spans="15:16" ht="15">
      <c r="O1355" s="79" t="s">
        <v>1493</v>
      </c>
      <c r="P1355" s="79">
        <v>6072</v>
      </c>
    </row>
    <row r="1356" spans="15:16" ht="15">
      <c r="O1356" s="79" t="s">
        <v>1494</v>
      </c>
      <c r="P1356" s="79">
        <v>3581</v>
      </c>
    </row>
    <row r="1357" spans="15:16" ht="15">
      <c r="O1357" s="79" t="s">
        <v>1495</v>
      </c>
      <c r="P1357" s="79">
        <v>50851</v>
      </c>
    </row>
    <row r="1358" spans="15:16" ht="15">
      <c r="O1358" s="79" t="s">
        <v>1496</v>
      </c>
      <c r="P1358" s="79">
        <v>1218</v>
      </c>
    </row>
    <row r="1359" spans="15:16" ht="15">
      <c r="O1359" s="79" t="s">
        <v>1497</v>
      </c>
      <c r="P1359" s="79">
        <v>9854</v>
      </c>
    </row>
    <row r="1360" spans="15:16" ht="15">
      <c r="O1360" s="79" t="s">
        <v>1498</v>
      </c>
      <c r="P1360" s="79">
        <v>7863</v>
      </c>
    </row>
    <row r="1361" spans="15:16" ht="15">
      <c r="O1361" s="79" t="s">
        <v>1499</v>
      </c>
      <c r="P1361" s="79">
        <v>65500</v>
      </c>
    </row>
    <row r="1362" spans="15:16" ht="15">
      <c r="O1362" s="79" t="s">
        <v>1500</v>
      </c>
      <c r="P1362" s="79">
        <v>3722</v>
      </c>
    </row>
    <row r="1363" spans="15:16" ht="15">
      <c r="O1363" s="79" t="s">
        <v>1501</v>
      </c>
      <c r="P1363" s="79">
        <v>3028</v>
      </c>
    </row>
    <row r="1364" spans="15:16" ht="15">
      <c r="O1364" s="79" t="s">
        <v>1502</v>
      </c>
      <c r="P1364" s="79">
        <v>2220</v>
      </c>
    </row>
    <row r="1365" spans="15:16" ht="15">
      <c r="O1365" s="79" t="s">
        <v>1503</v>
      </c>
      <c r="P1365" s="79">
        <v>55334</v>
      </c>
    </row>
    <row r="1366" spans="15:16" ht="15">
      <c r="O1366" s="79" t="s">
        <v>1503</v>
      </c>
      <c r="P1366" s="79">
        <v>83572</v>
      </c>
    </row>
    <row r="1367" spans="15:16" ht="15">
      <c r="O1367" s="79" t="s">
        <v>1504</v>
      </c>
      <c r="P1367" s="79">
        <v>2022</v>
      </c>
    </row>
    <row r="1368" spans="15:16" ht="15">
      <c r="O1368" s="79" t="s">
        <v>1505</v>
      </c>
      <c r="P1368" s="79">
        <v>3805</v>
      </c>
    </row>
    <row r="1369" spans="15:16" ht="15">
      <c r="O1369" s="79" t="s">
        <v>1506</v>
      </c>
      <c r="P1369" s="79">
        <v>1519</v>
      </c>
    </row>
    <row r="1370" spans="15:16" ht="15">
      <c r="O1370" s="79" t="s">
        <v>1507</v>
      </c>
      <c r="P1370" s="79">
        <v>52224</v>
      </c>
    </row>
    <row r="1371" spans="15:16" ht="15">
      <c r="O1371" s="79" t="s">
        <v>1507</v>
      </c>
      <c r="P1371" s="79">
        <v>77600</v>
      </c>
    </row>
    <row r="1372" spans="15:16" ht="15">
      <c r="O1372" s="79" t="s">
        <v>1508</v>
      </c>
      <c r="P1372" s="79">
        <v>50700</v>
      </c>
    </row>
    <row r="1373" spans="15:16" ht="15">
      <c r="O1373" s="79" t="s">
        <v>1509</v>
      </c>
      <c r="P1373" s="79">
        <v>5586</v>
      </c>
    </row>
    <row r="1374" spans="15:16" ht="15">
      <c r="O1374" s="79" t="s">
        <v>1510</v>
      </c>
      <c r="P1374" s="79">
        <v>908504</v>
      </c>
    </row>
    <row r="1375" spans="15:16" ht="15">
      <c r="O1375" s="79" t="s">
        <v>1511</v>
      </c>
      <c r="P1375" s="79">
        <v>53321</v>
      </c>
    </row>
    <row r="1376" spans="15:16" ht="15">
      <c r="O1376" s="79" t="s">
        <v>1512</v>
      </c>
      <c r="P1376" s="79">
        <v>6832</v>
      </c>
    </row>
    <row r="1377" spans="15:16" ht="15">
      <c r="O1377" s="79" t="s">
        <v>1513</v>
      </c>
      <c r="P1377" s="79">
        <v>907162</v>
      </c>
    </row>
    <row r="1378" spans="15:16" ht="15">
      <c r="O1378" s="79" t="s">
        <v>1514</v>
      </c>
      <c r="P1378" s="79">
        <v>71100</v>
      </c>
    </row>
    <row r="1379" spans="15:16" ht="15">
      <c r="O1379" s="79" t="s">
        <v>1515</v>
      </c>
      <c r="P1379" s="79">
        <v>910192</v>
      </c>
    </row>
    <row r="1380" spans="15:16" ht="15">
      <c r="O1380" s="79" t="s">
        <v>1516</v>
      </c>
      <c r="P1380" s="79">
        <v>2278</v>
      </c>
    </row>
    <row r="1381" spans="15:16" ht="15">
      <c r="O1381" s="79" t="s">
        <v>1517</v>
      </c>
      <c r="P1381" s="79">
        <v>54410</v>
      </c>
    </row>
    <row r="1382" spans="15:16" ht="15">
      <c r="O1382" s="79" t="s">
        <v>1518</v>
      </c>
      <c r="P1382" s="79">
        <v>2410</v>
      </c>
    </row>
    <row r="1383" spans="15:16" ht="15">
      <c r="O1383" s="79" t="s">
        <v>1519</v>
      </c>
      <c r="P1383" s="79">
        <v>53370</v>
      </c>
    </row>
    <row r="1384" spans="15:16" ht="15">
      <c r="O1384" s="79" t="s">
        <v>1520</v>
      </c>
      <c r="P1384" s="79">
        <v>904102</v>
      </c>
    </row>
    <row r="1385" spans="15:16" ht="15">
      <c r="O1385" s="79" t="s">
        <v>1521</v>
      </c>
      <c r="P1385" s="79">
        <v>55986</v>
      </c>
    </row>
    <row r="1386" spans="15:16" ht="15">
      <c r="O1386" s="79" t="s">
        <v>1522</v>
      </c>
      <c r="P1386" s="79">
        <v>904573</v>
      </c>
    </row>
    <row r="1387" spans="15:16" ht="15">
      <c r="O1387" s="79" t="s">
        <v>1523</v>
      </c>
      <c r="P1387" s="79">
        <v>910836</v>
      </c>
    </row>
    <row r="1388" spans="15:16" ht="15">
      <c r="O1388" s="79" t="s">
        <v>1524</v>
      </c>
      <c r="P1388" s="79">
        <v>2468</v>
      </c>
    </row>
    <row r="1389" spans="15:16" ht="15">
      <c r="O1389" s="79" t="s">
        <v>1525</v>
      </c>
      <c r="P1389" s="79">
        <v>83691</v>
      </c>
    </row>
    <row r="1390" spans="15:16" ht="15">
      <c r="O1390" s="79" t="s">
        <v>1526</v>
      </c>
      <c r="P1390" s="79">
        <v>82361</v>
      </c>
    </row>
    <row r="1391" spans="15:16" ht="15">
      <c r="O1391" s="79" t="s">
        <v>1527</v>
      </c>
      <c r="P1391" s="79">
        <v>83824</v>
      </c>
    </row>
    <row r="1392" spans="15:16" ht="15">
      <c r="O1392" s="79" t="s">
        <v>1528</v>
      </c>
      <c r="P1392" s="79">
        <v>6568</v>
      </c>
    </row>
    <row r="1393" spans="15:16" ht="15">
      <c r="O1393" s="79" t="s">
        <v>1529</v>
      </c>
      <c r="P1393" s="79">
        <v>51548</v>
      </c>
    </row>
    <row r="1394" spans="15:16" ht="15">
      <c r="O1394" s="79" t="s">
        <v>1530</v>
      </c>
      <c r="P1394" s="79">
        <v>50972</v>
      </c>
    </row>
    <row r="1395" spans="15:16" ht="15">
      <c r="O1395" s="79" t="s">
        <v>1531</v>
      </c>
      <c r="P1395" s="79">
        <v>62600</v>
      </c>
    </row>
    <row r="1396" spans="15:16" ht="15">
      <c r="O1396" s="79" t="s">
        <v>1532</v>
      </c>
      <c r="P1396" s="79">
        <v>82528</v>
      </c>
    </row>
    <row r="1397" spans="15:16" ht="15">
      <c r="O1397" s="79" t="s">
        <v>1533</v>
      </c>
      <c r="P1397" s="79">
        <v>81088</v>
      </c>
    </row>
    <row r="1398" spans="15:16" ht="15">
      <c r="O1398" s="79" t="s">
        <v>1534</v>
      </c>
      <c r="P1398" s="79">
        <v>51721</v>
      </c>
    </row>
    <row r="1399" spans="15:16" ht="15">
      <c r="O1399" s="79" t="s">
        <v>1535</v>
      </c>
      <c r="P1399" s="79">
        <v>20055</v>
      </c>
    </row>
    <row r="1400" spans="15:16" ht="15">
      <c r="O1400" s="79" t="s">
        <v>1536</v>
      </c>
      <c r="P1400" s="79">
        <v>7574</v>
      </c>
    </row>
    <row r="1401" spans="15:16" ht="15">
      <c r="O1401" s="79" t="s">
        <v>1537</v>
      </c>
      <c r="P1401" s="79">
        <v>77300</v>
      </c>
    </row>
    <row r="1402" spans="15:16" ht="15">
      <c r="O1402" s="79" t="s">
        <v>1538</v>
      </c>
      <c r="P1402" s="79">
        <v>904060</v>
      </c>
    </row>
    <row r="1403" spans="15:16" ht="15">
      <c r="O1403" s="79" t="s">
        <v>1539</v>
      </c>
      <c r="P1403" s="79">
        <v>52752</v>
      </c>
    </row>
    <row r="1404" spans="15:16" ht="15">
      <c r="O1404" s="79" t="s">
        <v>1540</v>
      </c>
      <c r="P1404" s="79">
        <v>3565</v>
      </c>
    </row>
    <row r="1405" spans="15:16" ht="15">
      <c r="O1405" s="79" t="s">
        <v>1541</v>
      </c>
      <c r="P1405" s="79">
        <v>83628</v>
      </c>
    </row>
    <row r="1406" spans="15:16" ht="15">
      <c r="O1406" s="79" t="s">
        <v>1542</v>
      </c>
      <c r="P1406" s="79">
        <v>1059</v>
      </c>
    </row>
    <row r="1407" spans="15:16" ht="15">
      <c r="O1407" s="79" t="s">
        <v>1543</v>
      </c>
      <c r="P1407" s="79">
        <v>55078</v>
      </c>
    </row>
    <row r="1408" spans="15:16" ht="15">
      <c r="O1408" s="79" t="s">
        <v>1544</v>
      </c>
      <c r="P1408" s="79">
        <v>910012</v>
      </c>
    </row>
    <row r="1409" spans="15:16" ht="15">
      <c r="O1409" s="79" t="s">
        <v>1545</v>
      </c>
      <c r="P1409" s="79">
        <v>61200</v>
      </c>
    </row>
    <row r="1410" spans="15:16" ht="15">
      <c r="O1410" s="79" t="s">
        <v>1546</v>
      </c>
      <c r="P1410" s="79">
        <v>911536</v>
      </c>
    </row>
    <row r="1411" spans="15:16" ht="15">
      <c r="O1411" s="79" t="s">
        <v>1547</v>
      </c>
      <c r="P1411" s="79">
        <v>83271</v>
      </c>
    </row>
    <row r="1412" spans="15:16" ht="15">
      <c r="O1412" s="79" t="s">
        <v>1548</v>
      </c>
      <c r="P1412" s="79">
        <v>82708</v>
      </c>
    </row>
    <row r="1413" spans="15:16" ht="15">
      <c r="O1413" s="79" t="s">
        <v>1549</v>
      </c>
      <c r="P1413" s="79">
        <v>908649</v>
      </c>
    </row>
    <row r="1414" spans="15:16" ht="15">
      <c r="O1414" s="79" t="s">
        <v>1550</v>
      </c>
      <c r="P1414" s="79">
        <v>6270</v>
      </c>
    </row>
    <row r="1415" spans="15:16" ht="15">
      <c r="O1415" s="79" t="s">
        <v>1551</v>
      </c>
      <c r="P1415" s="79">
        <v>55961</v>
      </c>
    </row>
    <row r="1416" spans="15:16" ht="15">
      <c r="O1416" s="79" t="s">
        <v>1552</v>
      </c>
      <c r="P1416" s="79">
        <v>5041</v>
      </c>
    </row>
    <row r="1417" spans="15:16" ht="15">
      <c r="O1417" s="79" t="s">
        <v>1553</v>
      </c>
      <c r="P1417" s="79">
        <v>1165</v>
      </c>
    </row>
    <row r="1418" spans="15:16" ht="15">
      <c r="O1418" s="79" t="s">
        <v>1554</v>
      </c>
      <c r="P1418" s="79">
        <v>83019</v>
      </c>
    </row>
    <row r="1419" spans="15:16" ht="15">
      <c r="O1419" s="79" t="s">
        <v>1555</v>
      </c>
      <c r="P1419" s="79">
        <v>2418</v>
      </c>
    </row>
    <row r="1420" spans="15:16" ht="15">
      <c r="O1420" s="79" t="s">
        <v>1556</v>
      </c>
      <c r="P1420" s="79">
        <v>8853</v>
      </c>
    </row>
    <row r="1421" spans="15:16" ht="15">
      <c r="O1421" s="79" t="s">
        <v>1557</v>
      </c>
      <c r="P1421" s="79">
        <v>80026</v>
      </c>
    </row>
    <row r="1422" spans="15:16" ht="15">
      <c r="O1422" s="79" t="s">
        <v>1558</v>
      </c>
      <c r="P1422" s="79">
        <v>83110</v>
      </c>
    </row>
    <row r="1423" spans="15:16" ht="15">
      <c r="O1423" s="79" t="s">
        <v>1559</v>
      </c>
      <c r="P1423" s="79">
        <v>56704</v>
      </c>
    </row>
    <row r="1424" spans="15:16" ht="15">
      <c r="O1424" s="79" t="s">
        <v>1559</v>
      </c>
      <c r="P1424" s="79">
        <v>78900</v>
      </c>
    </row>
    <row r="1425" spans="15:16" ht="15">
      <c r="O1425" s="79" t="s">
        <v>1560</v>
      </c>
      <c r="P1425" s="79">
        <v>907543</v>
      </c>
    </row>
    <row r="1426" spans="15:16" ht="15">
      <c r="O1426" s="79" t="s">
        <v>1561</v>
      </c>
      <c r="P1426" s="79">
        <v>907527</v>
      </c>
    </row>
    <row r="1427" spans="15:16" ht="15">
      <c r="O1427" s="79" t="s">
        <v>1561</v>
      </c>
      <c r="P1427" s="79">
        <v>911634</v>
      </c>
    </row>
    <row r="1428" spans="15:16" ht="15">
      <c r="O1428" s="79" t="s">
        <v>1562</v>
      </c>
      <c r="P1428" s="79">
        <v>903401</v>
      </c>
    </row>
    <row r="1429" spans="15:16" ht="15">
      <c r="O1429" s="79" t="s">
        <v>1563</v>
      </c>
      <c r="P1429" s="79">
        <v>902247</v>
      </c>
    </row>
    <row r="1430" spans="15:16" ht="15">
      <c r="O1430" s="79" t="s">
        <v>1564</v>
      </c>
      <c r="P1430" s="79">
        <v>6114</v>
      </c>
    </row>
    <row r="1431" spans="15:16" ht="15">
      <c r="O1431" s="79" t="s">
        <v>1565</v>
      </c>
      <c r="P1431" s="79">
        <v>3342</v>
      </c>
    </row>
    <row r="1432" spans="15:16" ht="15">
      <c r="O1432" s="79" t="s">
        <v>1566</v>
      </c>
      <c r="P1432" s="79">
        <v>1263</v>
      </c>
    </row>
    <row r="1433" spans="15:16" ht="15">
      <c r="O1433" s="79" t="s">
        <v>1567</v>
      </c>
      <c r="P1433" s="79">
        <v>9371</v>
      </c>
    </row>
    <row r="1434" spans="15:16" ht="15">
      <c r="O1434" s="79" t="s">
        <v>1568</v>
      </c>
      <c r="P1434" s="79">
        <v>6634</v>
      </c>
    </row>
    <row r="1435" spans="15:16" ht="15">
      <c r="O1435" s="79" t="s">
        <v>1569</v>
      </c>
      <c r="P1435" s="79">
        <v>54666</v>
      </c>
    </row>
    <row r="1436" spans="15:16" ht="15">
      <c r="O1436" s="79" t="s">
        <v>1570</v>
      </c>
      <c r="P1436" s="79">
        <v>1808</v>
      </c>
    </row>
    <row r="1437" spans="15:16" ht="15">
      <c r="O1437" s="79" t="s">
        <v>1571</v>
      </c>
      <c r="P1437" s="79">
        <v>80853</v>
      </c>
    </row>
    <row r="1438" spans="15:16" ht="15">
      <c r="O1438" s="79" t="s">
        <v>1572</v>
      </c>
      <c r="P1438" s="79">
        <v>84015</v>
      </c>
    </row>
    <row r="1439" spans="15:16" ht="15">
      <c r="O1439" s="79" t="s">
        <v>1573</v>
      </c>
      <c r="P1439" s="79">
        <v>84019</v>
      </c>
    </row>
    <row r="1440" spans="15:16" ht="15">
      <c r="O1440" s="79" t="s">
        <v>1574</v>
      </c>
      <c r="P1440" s="79">
        <v>84017</v>
      </c>
    </row>
    <row r="1441" spans="15:16" ht="15">
      <c r="O1441" s="79" t="s">
        <v>1575</v>
      </c>
      <c r="P1441" s="79">
        <v>902106</v>
      </c>
    </row>
    <row r="1442" spans="15:16" ht="15">
      <c r="O1442" s="79" t="s">
        <v>1576</v>
      </c>
      <c r="P1442" s="79">
        <v>56076</v>
      </c>
    </row>
    <row r="1443" spans="15:16" ht="15">
      <c r="O1443" s="79" t="s">
        <v>1577</v>
      </c>
      <c r="P1443" s="79">
        <v>6485</v>
      </c>
    </row>
    <row r="1444" spans="15:16" ht="15">
      <c r="O1444" s="79" t="s">
        <v>1578</v>
      </c>
      <c r="P1444" s="79">
        <v>72400</v>
      </c>
    </row>
    <row r="1445" spans="15:16" ht="15">
      <c r="O1445" s="79" t="s">
        <v>1579</v>
      </c>
      <c r="P1445" s="79">
        <v>4266</v>
      </c>
    </row>
    <row r="1446" spans="15:16" ht="15">
      <c r="O1446" s="79" t="s">
        <v>1580</v>
      </c>
      <c r="P1446" s="79">
        <v>55045</v>
      </c>
    </row>
    <row r="1447" spans="15:16" ht="15">
      <c r="O1447" s="79" t="s">
        <v>1581</v>
      </c>
      <c r="P1447" s="79">
        <v>910282</v>
      </c>
    </row>
    <row r="1448" spans="15:16" ht="15">
      <c r="O1448" s="79" t="s">
        <v>1582</v>
      </c>
      <c r="P1448" s="79">
        <v>66800</v>
      </c>
    </row>
    <row r="1449" spans="15:16" ht="15">
      <c r="O1449" s="79" t="s">
        <v>1582</v>
      </c>
      <c r="P1449" s="79">
        <v>78400</v>
      </c>
    </row>
    <row r="1450" spans="15:16" ht="15">
      <c r="O1450" s="79" t="s">
        <v>1583</v>
      </c>
      <c r="P1450" s="79">
        <v>7632</v>
      </c>
    </row>
    <row r="1451" spans="15:16" ht="15">
      <c r="O1451" s="79" t="s">
        <v>1584</v>
      </c>
      <c r="P1451" s="79">
        <v>55342</v>
      </c>
    </row>
    <row r="1452" spans="15:16" ht="15">
      <c r="O1452" s="79" t="s">
        <v>1585</v>
      </c>
      <c r="P1452" s="79">
        <v>3251</v>
      </c>
    </row>
    <row r="1453" spans="15:16" ht="15">
      <c r="O1453" s="79" t="s">
        <v>1586</v>
      </c>
      <c r="P1453" s="79">
        <v>83404</v>
      </c>
    </row>
    <row r="1454" spans="15:16" ht="15">
      <c r="O1454" s="79" t="s">
        <v>1587</v>
      </c>
      <c r="P1454" s="79">
        <v>1108</v>
      </c>
    </row>
    <row r="1455" spans="15:16" ht="15">
      <c r="O1455" s="79" t="s">
        <v>1588</v>
      </c>
      <c r="P1455" s="79">
        <v>4407</v>
      </c>
    </row>
    <row r="1456" spans="15:16" ht="15">
      <c r="O1456" s="79" t="s">
        <v>1589</v>
      </c>
      <c r="P1456" s="79">
        <v>55672</v>
      </c>
    </row>
    <row r="1457" spans="15:16" ht="15">
      <c r="O1457" s="79" t="s">
        <v>1590</v>
      </c>
      <c r="P1457" s="79">
        <v>81369</v>
      </c>
    </row>
    <row r="1458" spans="15:16" ht="15">
      <c r="O1458" s="79" t="s">
        <v>1591</v>
      </c>
      <c r="P1458" s="79">
        <v>912219</v>
      </c>
    </row>
    <row r="1459" spans="15:16" ht="15">
      <c r="O1459" s="79" t="s">
        <v>1592</v>
      </c>
      <c r="P1459" s="79">
        <v>78800</v>
      </c>
    </row>
    <row r="1460" spans="15:16" ht="15">
      <c r="O1460" s="79" t="s">
        <v>1593</v>
      </c>
      <c r="P1460" s="79">
        <v>81808</v>
      </c>
    </row>
    <row r="1461" spans="15:16" ht="15">
      <c r="O1461" s="79" t="s">
        <v>1594</v>
      </c>
      <c r="P1461" s="79">
        <v>78700</v>
      </c>
    </row>
    <row r="1462" spans="15:16" ht="15">
      <c r="O1462" s="79" t="s">
        <v>1595</v>
      </c>
      <c r="P1462" s="79">
        <v>79400</v>
      </c>
    </row>
    <row r="1463" spans="15:16" ht="15">
      <c r="O1463" s="79" t="s">
        <v>1596</v>
      </c>
      <c r="P1463" s="79">
        <v>82506</v>
      </c>
    </row>
    <row r="1464" spans="15:16" ht="15">
      <c r="O1464" s="79" t="s">
        <v>1597</v>
      </c>
      <c r="P1464" s="79">
        <v>83334</v>
      </c>
    </row>
    <row r="1465" spans="15:16" ht="15">
      <c r="O1465" s="79" t="s">
        <v>1598</v>
      </c>
      <c r="P1465" s="79">
        <v>57693</v>
      </c>
    </row>
    <row r="1466" spans="15:16" ht="15">
      <c r="O1466" s="79" t="s">
        <v>1599</v>
      </c>
      <c r="P1466" s="79">
        <v>76100</v>
      </c>
    </row>
    <row r="1467" spans="15:16" ht="15">
      <c r="O1467" s="79" t="s">
        <v>1600</v>
      </c>
      <c r="P1467" s="79">
        <v>55086</v>
      </c>
    </row>
    <row r="1468" spans="15:16" ht="15">
      <c r="O1468" s="79" t="s">
        <v>1601</v>
      </c>
      <c r="P1468" s="79">
        <v>66300</v>
      </c>
    </row>
    <row r="1469" spans="15:16" ht="15">
      <c r="O1469" s="79" t="s">
        <v>1602</v>
      </c>
      <c r="P1469" s="79">
        <v>911963</v>
      </c>
    </row>
    <row r="1470" spans="15:16" ht="15">
      <c r="O1470" s="79" t="s">
        <v>1603</v>
      </c>
      <c r="P1470" s="79">
        <v>1321</v>
      </c>
    </row>
    <row r="1471" spans="15:16" ht="15">
      <c r="O1471" s="79" t="s">
        <v>1604</v>
      </c>
      <c r="P1471" s="79">
        <v>53461</v>
      </c>
    </row>
    <row r="1472" spans="15:16" ht="15">
      <c r="O1472" s="79" t="s">
        <v>1605</v>
      </c>
      <c r="P1472" s="79">
        <v>912012</v>
      </c>
    </row>
    <row r="1473" spans="15:16" ht="15">
      <c r="O1473" s="79" t="s">
        <v>1606</v>
      </c>
      <c r="P1473" s="79">
        <v>76300</v>
      </c>
    </row>
    <row r="1474" spans="15:16" ht="15">
      <c r="O1474" s="79" t="s">
        <v>1607</v>
      </c>
      <c r="P1474" s="79">
        <v>1110</v>
      </c>
    </row>
    <row r="1475" spans="15:16" ht="15">
      <c r="O1475" s="79" t="s">
        <v>1608</v>
      </c>
      <c r="P1475" s="79">
        <v>8987</v>
      </c>
    </row>
    <row r="1476" spans="15:16" ht="15">
      <c r="O1476" s="79" t="s">
        <v>1609</v>
      </c>
      <c r="P1476" s="79">
        <v>81696</v>
      </c>
    </row>
    <row r="1477" spans="15:16" ht="15">
      <c r="O1477" s="79" t="s">
        <v>1610</v>
      </c>
      <c r="P1477" s="79">
        <v>4844</v>
      </c>
    </row>
    <row r="1478" spans="15:16" ht="15">
      <c r="O1478" s="79" t="s">
        <v>1611</v>
      </c>
      <c r="P1478" s="79">
        <v>52414</v>
      </c>
    </row>
    <row r="1479" spans="15:16" ht="15">
      <c r="O1479" s="79" t="s">
        <v>1612</v>
      </c>
      <c r="P1479" s="79">
        <v>910654</v>
      </c>
    </row>
    <row r="1480" spans="15:16" ht="15">
      <c r="O1480" s="79" t="s">
        <v>1613</v>
      </c>
      <c r="P1480" s="79">
        <v>911305</v>
      </c>
    </row>
    <row r="1481" spans="15:16" ht="15">
      <c r="O1481" s="79" t="s">
        <v>1614</v>
      </c>
      <c r="P1481" s="79">
        <v>5636</v>
      </c>
    </row>
    <row r="1482" spans="15:16" ht="15">
      <c r="O1482" s="79" t="s">
        <v>1615</v>
      </c>
      <c r="P1482" s="79">
        <v>2195</v>
      </c>
    </row>
    <row r="1483" spans="15:16" ht="15">
      <c r="O1483" s="79" t="s">
        <v>1616</v>
      </c>
      <c r="P1483" s="79">
        <v>81371</v>
      </c>
    </row>
    <row r="1484" spans="15:16" ht="15">
      <c r="O1484" s="79" t="s">
        <v>1617</v>
      </c>
      <c r="P1484" s="79">
        <v>53437</v>
      </c>
    </row>
    <row r="1485" spans="15:16" ht="15">
      <c r="O1485" s="79" t="s">
        <v>1618</v>
      </c>
      <c r="P1485" s="79">
        <v>6337</v>
      </c>
    </row>
    <row r="1486" spans="15:16" ht="15">
      <c r="O1486" s="79" t="s">
        <v>1619</v>
      </c>
      <c r="P1486" s="79">
        <v>83152</v>
      </c>
    </row>
    <row r="1487" spans="15:16" ht="15">
      <c r="O1487" s="79" t="s">
        <v>1620</v>
      </c>
      <c r="P1487" s="79">
        <v>901223</v>
      </c>
    </row>
    <row r="1488" spans="15:16" ht="15">
      <c r="O1488" s="79" t="s">
        <v>1621</v>
      </c>
      <c r="P1488" s="79">
        <v>5074</v>
      </c>
    </row>
    <row r="1489" spans="15:16" ht="15">
      <c r="O1489" s="79" t="s">
        <v>1622</v>
      </c>
      <c r="P1489" s="79">
        <v>9538</v>
      </c>
    </row>
    <row r="1490" spans="15:16" ht="15">
      <c r="O1490" s="79" t="s">
        <v>1623</v>
      </c>
      <c r="P1490" s="79">
        <v>906396</v>
      </c>
    </row>
    <row r="1491" spans="15:16" ht="15">
      <c r="O1491" s="79" t="s">
        <v>1624</v>
      </c>
      <c r="P1491" s="79">
        <v>7384</v>
      </c>
    </row>
    <row r="1492" spans="15:16" ht="15">
      <c r="O1492" s="79" t="s">
        <v>1625</v>
      </c>
      <c r="P1492" s="79">
        <v>910484</v>
      </c>
    </row>
    <row r="1493" spans="15:16" ht="15">
      <c r="O1493" s="79" t="s">
        <v>1626</v>
      </c>
      <c r="P1493" s="79">
        <v>80515</v>
      </c>
    </row>
    <row r="1494" spans="15:16" ht="15">
      <c r="O1494" s="79" t="s">
        <v>1627</v>
      </c>
      <c r="P1494" s="79">
        <v>8077</v>
      </c>
    </row>
    <row r="1495" spans="15:16" ht="15">
      <c r="O1495" s="79" t="s">
        <v>1628</v>
      </c>
      <c r="P1495" s="79">
        <v>65900</v>
      </c>
    </row>
    <row r="1496" spans="15:16" ht="15">
      <c r="O1496" s="79" t="s">
        <v>1629</v>
      </c>
      <c r="P1496" s="79">
        <v>8706</v>
      </c>
    </row>
    <row r="1497" spans="15:16" ht="15">
      <c r="O1497" s="79" t="s">
        <v>1630</v>
      </c>
      <c r="P1497" s="79">
        <v>3904</v>
      </c>
    </row>
    <row r="1498" spans="15:16" ht="15">
      <c r="O1498" s="79" t="s">
        <v>1631</v>
      </c>
      <c r="P1498" s="79">
        <v>83481</v>
      </c>
    </row>
    <row r="1499" spans="15:16" ht="15">
      <c r="O1499" s="79" t="s">
        <v>1632</v>
      </c>
      <c r="P1499" s="79">
        <v>908403</v>
      </c>
    </row>
    <row r="1500" spans="15:16" ht="15">
      <c r="O1500" s="79" t="s">
        <v>1633</v>
      </c>
      <c r="P1500" s="79">
        <v>910885</v>
      </c>
    </row>
    <row r="1501" spans="15:16" ht="15">
      <c r="O1501" s="79" t="s">
        <v>1634</v>
      </c>
      <c r="P1501" s="79">
        <v>901033</v>
      </c>
    </row>
    <row r="1502" spans="15:16" ht="15">
      <c r="O1502" s="79" t="s">
        <v>1635</v>
      </c>
      <c r="P1502" s="79">
        <v>909527</v>
      </c>
    </row>
    <row r="1503" spans="15:16" ht="15">
      <c r="O1503" s="79" t="s">
        <v>1636</v>
      </c>
      <c r="P1503" s="79">
        <v>81988</v>
      </c>
    </row>
    <row r="1504" spans="15:16" ht="15">
      <c r="O1504" s="79" t="s">
        <v>1637</v>
      </c>
      <c r="P1504" s="79">
        <v>4836</v>
      </c>
    </row>
    <row r="1505" spans="15:16" ht="15">
      <c r="O1505" s="79" t="s">
        <v>1638</v>
      </c>
      <c r="P1505" s="79">
        <v>55144</v>
      </c>
    </row>
    <row r="1506" spans="15:16" ht="15">
      <c r="O1506" s="79" t="s">
        <v>1639</v>
      </c>
      <c r="P1506" s="79">
        <v>81819</v>
      </c>
    </row>
    <row r="1507" spans="15:16" ht="15">
      <c r="O1507" s="79" t="s">
        <v>1640</v>
      </c>
      <c r="P1507" s="79">
        <v>80007</v>
      </c>
    </row>
    <row r="1508" spans="15:16" ht="15">
      <c r="O1508" s="79" t="s">
        <v>1641</v>
      </c>
      <c r="P1508" s="79">
        <v>4282</v>
      </c>
    </row>
    <row r="1509" spans="15:16" ht="15">
      <c r="O1509" s="79" t="s">
        <v>1642</v>
      </c>
      <c r="P1509" s="79">
        <v>78500</v>
      </c>
    </row>
    <row r="1510" spans="15:16" ht="15">
      <c r="O1510" s="79" t="s">
        <v>1643</v>
      </c>
      <c r="P1510" s="79">
        <v>51894</v>
      </c>
    </row>
    <row r="1511" spans="15:16" ht="15">
      <c r="O1511" s="79" t="s">
        <v>1644</v>
      </c>
      <c r="P1511" s="79">
        <v>54542</v>
      </c>
    </row>
    <row r="1512" spans="15:16" ht="15">
      <c r="O1512" s="79" t="s">
        <v>1645</v>
      </c>
      <c r="P1512" s="79">
        <v>82956</v>
      </c>
    </row>
    <row r="1513" spans="15:16" ht="15">
      <c r="O1513" s="79" t="s">
        <v>1646</v>
      </c>
      <c r="P1513" s="79">
        <v>81483</v>
      </c>
    </row>
    <row r="1514" spans="15:16" ht="15">
      <c r="O1514" s="79" t="s">
        <v>1647</v>
      </c>
      <c r="P1514" s="79">
        <v>82765</v>
      </c>
    </row>
    <row r="1515" spans="15:16" ht="15">
      <c r="O1515" s="79" t="s">
        <v>1648</v>
      </c>
      <c r="P1515" s="79">
        <v>82416</v>
      </c>
    </row>
    <row r="1516" spans="15:16" ht="15">
      <c r="O1516" s="79" t="s">
        <v>1649</v>
      </c>
      <c r="P1516" s="79">
        <v>912311</v>
      </c>
    </row>
    <row r="1517" spans="15:16" ht="15">
      <c r="O1517" s="79" t="s">
        <v>1650</v>
      </c>
      <c r="P1517" s="79">
        <v>7913</v>
      </c>
    </row>
    <row r="1518" spans="15:16" ht="15">
      <c r="O1518" s="79" t="s">
        <v>1651</v>
      </c>
      <c r="P1518" s="79">
        <v>903880</v>
      </c>
    </row>
    <row r="1519" spans="15:16" ht="15">
      <c r="O1519" s="79" t="s">
        <v>1652</v>
      </c>
      <c r="P1519" s="79">
        <v>909459</v>
      </c>
    </row>
    <row r="1520" spans="15:16" ht="15">
      <c r="O1520" s="79" t="s">
        <v>1653</v>
      </c>
      <c r="P1520" s="79">
        <v>911165</v>
      </c>
    </row>
    <row r="1521" spans="15:16" ht="15">
      <c r="O1521" s="79" t="s">
        <v>1654</v>
      </c>
      <c r="P1521" s="79">
        <v>911256</v>
      </c>
    </row>
    <row r="1522" spans="15:16" ht="15">
      <c r="O1522" s="79" t="s">
        <v>1655</v>
      </c>
      <c r="P1522" s="79">
        <v>908627</v>
      </c>
    </row>
    <row r="1523" spans="15:16" ht="15">
      <c r="O1523" s="79" t="s">
        <v>1656</v>
      </c>
      <c r="P1523" s="79">
        <v>908278</v>
      </c>
    </row>
    <row r="1524" spans="15:16" ht="15">
      <c r="O1524" s="79" t="s">
        <v>1657</v>
      </c>
      <c r="P1524" s="79">
        <v>908976</v>
      </c>
    </row>
    <row r="1525" spans="15:16" ht="15">
      <c r="O1525" s="79" t="s">
        <v>1658</v>
      </c>
      <c r="P1525" s="79">
        <v>912279</v>
      </c>
    </row>
    <row r="1526" spans="15:16" ht="15">
      <c r="O1526" s="79" t="s">
        <v>1659</v>
      </c>
      <c r="P1526" s="79">
        <v>901769</v>
      </c>
    </row>
    <row r="1527" spans="15:16" ht="15">
      <c r="O1527" s="79" t="s">
        <v>1660</v>
      </c>
      <c r="P1527" s="79">
        <v>902502</v>
      </c>
    </row>
    <row r="1528" spans="15:16" ht="15">
      <c r="O1528" s="79" t="s">
        <v>1661</v>
      </c>
      <c r="P1528" s="79">
        <v>911347</v>
      </c>
    </row>
    <row r="1529" spans="15:16" ht="15">
      <c r="O1529" s="79" t="s">
        <v>1662</v>
      </c>
      <c r="P1529" s="79">
        <v>908717</v>
      </c>
    </row>
    <row r="1530" spans="15:16" ht="15">
      <c r="O1530" s="79" t="s">
        <v>1663</v>
      </c>
      <c r="P1530" s="79">
        <v>909369</v>
      </c>
    </row>
    <row r="1531" spans="15:16" ht="15">
      <c r="O1531" s="79" t="s">
        <v>1664</v>
      </c>
      <c r="P1531" s="79">
        <v>909371</v>
      </c>
    </row>
    <row r="1532" spans="15:16" ht="15">
      <c r="O1532" s="79" t="s">
        <v>1665</v>
      </c>
      <c r="P1532" s="79">
        <v>901488</v>
      </c>
    </row>
    <row r="1533" spans="15:16" ht="15">
      <c r="O1533" s="79" t="s">
        <v>1666</v>
      </c>
      <c r="P1533" s="79">
        <v>903146</v>
      </c>
    </row>
    <row r="1534" spans="15:16" ht="15">
      <c r="O1534" s="79" t="s">
        <v>1667</v>
      </c>
      <c r="P1534" s="79">
        <v>907089</v>
      </c>
    </row>
    <row r="1535" spans="15:16" ht="15">
      <c r="O1535" s="79" t="s">
        <v>1668</v>
      </c>
      <c r="P1535" s="79">
        <v>907683</v>
      </c>
    </row>
    <row r="1536" spans="15:16" ht="15">
      <c r="O1536" s="79" t="s">
        <v>1669</v>
      </c>
      <c r="P1536" s="79">
        <v>3697</v>
      </c>
    </row>
    <row r="1537" spans="15:16" ht="15">
      <c r="O1537" s="79" t="s">
        <v>1670</v>
      </c>
      <c r="P1537" s="79">
        <v>1220</v>
      </c>
    </row>
    <row r="1538" spans="15:16" ht="15">
      <c r="O1538" s="79" t="s">
        <v>1671</v>
      </c>
      <c r="P1538" s="79">
        <v>1029</v>
      </c>
    </row>
    <row r="1539" spans="15:16" ht="15">
      <c r="O1539" s="79" t="s">
        <v>1672</v>
      </c>
      <c r="P1539" s="79">
        <v>82899</v>
      </c>
    </row>
    <row r="1540" spans="15:16" ht="15">
      <c r="O1540" s="79" t="s">
        <v>1673</v>
      </c>
      <c r="P1540" s="79">
        <v>84031</v>
      </c>
    </row>
    <row r="1541" spans="15:16" ht="15">
      <c r="O1541" s="79" t="s">
        <v>1674</v>
      </c>
      <c r="P1541" s="79">
        <v>56588</v>
      </c>
    </row>
    <row r="1542" spans="15:16" ht="15">
      <c r="O1542" s="79" t="s">
        <v>1675</v>
      </c>
      <c r="P1542" s="79">
        <v>74000</v>
      </c>
    </row>
    <row r="1543" spans="15:16" ht="15">
      <c r="O1543" s="79" t="s">
        <v>1676</v>
      </c>
      <c r="P1543" s="79">
        <v>1420</v>
      </c>
    </row>
    <row r="1544" spans="15:16" ht="15">
      <c r="O1544" s="79" t="s">
        <v>1677</v>
      </c>
      <c r="P1544" s="79">
        <v>83614</v>
      </c>
    </row>
    <row r="1545" spans="15:16" ht="15">
      <c r="O1545" s="79" t="s">
        <v>1678</v>
      </c>
      <c r="P1545" s="79">
        <v>904946</v>
      </c>
    </row>
    <row r="1546" spans="15:16" ht="15">
      <c r="O1546" s="79" t="s">
        <v>1679</v>
      </c>
      <c r="P1546" s="79">
        <v>4068</v>
      </c>
    </row>
    <row r="1547" spans="15:16" ht="15">
      <c r="O1547" s="79" t="s">
        <v>1680</v>
      </c>
      <c r="P1547" s="79">
        <v>56150</v>
      </c>
    </row>
    <row r="1548" spans="15:16" ht="15">
      <c r="O1548" s="79" t="s">
        <v>1681</v>
      </c>
      <c r="P1548" s="79">
        <v>2212</v>
      </c>
    </row>
    <row r="1549" spans="15:16" ht="15">
      <c r="O1549" s="79" t="s">
        <v>1682</v>
      </c>
      <c r="P1549" s="79">
        <v>7145</v>
      </c>
    </row>
    <row r="1550" spans="15:16" ht="15">
      <c r="O1550" s="79" t="s">
        <v>1683</v>
      </c>
      <c r="P1550" s="79">
        <v>905836</v>
      </c>
    </row>
    <row r="1551" spans="15:16" ht="15">
      <c r="O1551" s="79" t="s">
        <v>1684</v>
      </c>
      <c r="P1551" s="79">
        <v>5751</v>
      </c>
    </row>
    <row r="1552" spans="15:16" ht="15">
      <c r="O1552" s="79" t="s">
        <v>1685</v>
      </c>
      <c r="P1552" s="79">
        <v>9663</v>
      </c>
    </row>
    <row r="1553" spans="15:16" ht="15">
      <c r="O1553" s="79" t="s">
        <v>1686</v>
      </c>
      <c r="P1553" s="79">
        <v>57256</v>
      </c>
    </row>
    <row r="1554" spans="15:16" ht="15">
      <c r="O1554" s="79" t="s">
        <v>1687</v>
      </c>
      <c r="P1554" s="79">
        <v>56976</v>
      </c>
    </row>
    <row r="1555" spans="15:16" ht="15">
      <c r="O1555" s="79" t="s">
        <v>1688</v>
      </c>
      <c r="P1555" s="79">
        <v>6361</v>
      </c>
    </row>
    <row r="1556" spans="15:16" ht="15">
      <c r="O1556" s="79" t="s">
        <v>1689</v>
      </c>
      <c r="P1556" s="79">
        <v>53494</v>
      </c>
    </row>
    <row r="1557" spans="15:16" ht="15">
      <c r="O1557" s="79" t="s">
        <v>1690</v>
      </c>
      <c r="P1557" s="79">
        <v>3152</v>
      </c>
    </row>
    <row r="1558" spans="15:16" ht="15">
      <c r="O1558" s="79" t="s">
        <v>1691</v>
      </c>
      <c r="P1558" s="79">
        <v>82631</v>
      </c>
    </row>
    <row r="1559" spans="15:16" ht="15">
      <c r="O1559" s="79" t="s">
        <v>1692</v>
      </c>
      <c r="P1559" s="79">
        <v>4398</v>
      </c>
    </row>
    <row r="1560" spans="15:16" ht="15">
      <c r="O1560" s="79" t="s">
        <v>1693</v>
      </c>
      <c r="P1560" s="79">
        <v>53833</v>
      </c>
    </row>
    <row r="1561" spans="15:16" ht="15">
      <c r="O1561" s="79" t="s">
        <v>1694</v>
      </c>
      <c r="P1561" s="79">
        <v>2633</v>
      </c>
    </row>
    <row r="1562" spans="15:16" ht="15">
      <c r="O1562" s="79" t="s">
        <v>1695</v>
      </c>
      <c r="P1562" s="79">
        <v>904532</v>
      </c>
    </row>
    <row r="1563" spans="15:16" ht="15">
      <c r="O1563" s="79" t="s">
        <v>1696</v>
      </c>
      <c r="P1563" s="79">
        <v>9461</v>
      </c>
    </row>
    <row r="1564" spans="15:16" ht="15">
      <c r="O1564" s="79" t="s">
        <v>1697</v>
      </c>
      <c r="P1564" s="79">
        <v>6196</v>
      </c>
    </row>
    <row r="1565" spans="15:16" ht="15">
      <c r="O1565" s="79" t="s">
        <v>1698</v>
      </c>
      <c r="P1565" s="79">
        <v>80673</v>
      </c>
    </row>
    <row r="1566" spans="15:16" ht="15">
      <c r="O1566" s="79" t="s">
        <v>1699</v>
      </c>
      <c r="P1566" s="79">
        <v>9516</v>
      </c>
    </row>
    <row r="1567" spans="15:16" ht="15">
      <c r="O1567" s="79" t="s">
        <v>1700</v>
      </c>
      <c r="P1567" s="79">
        <v>911942</v>
      </c>
    </row>
    <row r="1568" spans="15:16" ht="15">
      <c r="O1568" s="79" t="s">
        <v>1701</v>
      </c>
      <c r="P1568" s="79">
        <v>3482</v>
      </c>
    </row>
    <row r="1569" spans="15:16" ht="15">
      <c r="O1569" s="79" t="s">
        <v>1702</v>
      </c>
      <c r="P1569" s="79">
        <v>80932</v>
      </c>
    </row>
    <row r="1570" spans="15:16" ht="15">
      <c r="O1570" s="79" t="s">
        <v>1703</v>
      </c>
      <c r="P1570" s="79">
        <v>911683</v>
      </c>
    </row>
    <row r="1571" spans="15:16" ht="15">
      <c r="O1571" s="79" t="s">
        <v>1704</v>
      </c>
      <c r="P1571" s="79">
        <v>7285</v>
      </c>
    </row>
    <row r="1572" spans="15:16" ht="15">
      <c r="O1572" s="79" t="s">
        <v>1705</v>
      </c>
      <c r="P1572" s="79">
        <v>52934</v>
      </c>
    </row>
    <row r="1573" spans="15:16" ht="15">
      <c r="O1573" s="79" t="s">
        <v>1706</v>
      </c>
      <c r="P1573" s="79">
        <v>1134</v>
      </c>
    </row>
    <row r="1574" spans="15:16" ht="15">
      <c r="O1574" s="79" t="s">
        <v>1707</v>
      </c>
      <c r="P1574" s="79">
        <v>84000</v>
      </c>
    </row>
    <row r="1575" spans="15:16" ht="15">
      <c r="O1575" s="79" t="s">
        <v>1708</v>
      </c>
      <c r="P1575" s="79">
        <v>901934</v>
      </c>
    </row>
    <row r="1576" spans="15:16" ht="15">
      <c r="O1576" s="79" t="s">
        <v>1709</v>
      </c>
      <c r="P1576" s="79">
        <v>51804</v>
      </c>
    </row>
    <row r="1577" spans="15:16" ht="15">
      <c r="O1577" s="79" t="s">
        <v>1710</v>
      </c>
      <c r="P1577" s="79">
        <v>906974</v>
      </c>
    </row>
    <row r="1578" spans="15:16" ht="15">
      <c r="O1578" s="79" t="s">
        <v>1711</v>
      </c>
      <c r="P1578" s="79">
        <v>902361</v>
      </c>
    </row>
    <row r="1579" spans="15:16" ht="15">
      <c r="O1579" s="79" t="s">
        <v>1712</v>
      </c>
      <c r="P1579" s="79">
        <v>902429</v>
      </c>
    </row>
    <row r="1580" spans="15:16" ht="15">
      <c r="O1580" s="79" t="s">
        <v>1713</v>
      </c>
      <c r="P1580" s="79">
        <v>53577</v>
      </c>
    </row>
    <row r="1581" spans="15:16" ht="15">
      <c r="O1581" s="79" t="s">
        <v>1714</v>
      </c>
      <c r="P1581" s="79">
        <v>55012</v>
      </c>
    </row>
    <row r="1582" spans="15:16" ht="15">
      <c r="O1582" s="79" t="s">
        <v>1715</v>
      </c>
      <c r="P1582" s="79">
        <v>52554</v>
      </c>
    </row>
    <row r="1583" spans="15:16" ht="15">
      <c r="O1583" s="79" t="s">
        <v>1716</v>
      </c>
      <c r="P1583" s="79">
        <v>51424</v>
      </c>
    </row>
    <row r="1584" spans="15:16" ht="15">
      <c r="O1584" s="79" t="s">
        <v>1716</v>
      </c>
      <c r="P1584" s="79">
        <v>54682</v>
      </c>
    </row>
    <row r="1585" spans="15:16" ht="15">
      <c r="O1585" s="79" t="s">
        <v>1716</v>
      </c>
      <c r="P1585" s="79">
        <v>55350</v>
      </c>
    </row>
    <row r="1586" spans="15:16" ht="15">
      <c r="O1586" s="79" t="s">
        <v>1716</v>
      </c>
      <c r="P1586" s="79">
        <v>57735</v>
      </c>
    </row>
    <row r="1587" spans="15:16" ht="15">
      <c r="O1587" s="79" t="s">
        <v>1717</v>
      </c>
      <c r="P1587" s="79">
        <v>911795</v>
      </c>
    </row>
    <row r="1588" spans="15:16" ht="15">
      <c r="O1588" s="79" t="s">
        <v>1718</v>
      </c>
      <c r="P1588" s="79">
        <v>3607</v>
      </c>
    </row>
    <row r="1589" spans="15:16" ht="15">
      <c r="O1589" s="79" t="s">
        <v>1719</v>
      </c>
      <c r="P1589" s="79">
        <v>53651</v>
      </c>
    </row>
    <row r="1590" spans="15:16" ht="15">
      <c r="O1590" s="79" t="s">
        <v>1720</v>
      </c>
      <c r="P1590" s="79">
        <v>908313</v>
      </c>
    </row>
    <row r="1591" spans="15:16" ht="15">
      <c r="O1591" s="79" t="s">
        <v>1721</v>
      </c>
      <c r="P1591" s="79">
        <v>82811</v>
      </c>
    </row>
    <row r="1592" spans="15:16" ht="15">
      <c r="O1592" s="79" t="s">
        <v>1722</v>
      </c>
      <c r="P1592" s="79">
        <v>3631</v>
      </c>
    </row>
    <row r="1593" spans="15:16" ht="15">
      <c r="O1593" s="79" t="s">
        <v>1723</v>
      </c>
      <c r="P1593" s="79">
        <v>64600</v>
      </c>
    </row>
    <row r="1594" spans="15:16" ht="15">
      <c r="O1594" s="79" t="s">
        <v>1724</v>
      </c>
      <c r="P1594" s="79">
        <v>81472</v>
      </c>
    </row>
    <row r="1595" spans="15:16" ht="15">
      <c r="O1595" s="79" t="s">
        <v>1725</v>
      </c>
      <c r="P1595" s="79">
        <v>83845</v>
      </c>
    </row>
    <row r="1596" spans="15:16" ht="15">
      <c r="O1596" s="79" t="s">
        <v>1726</v>
      </c>
      <c r="P1596" s="79">
        <v>909516</v>
      </c>
    </row>
    <row r="1597" spans="15:16" ht="15">
      <c r="O1597" s="79" t="s">
        <v>1727</v>
      </c>
      <c r="P1597" s="79">
        <v>910640</v>
      </c>
    </row>
    <row r="1598" spans="15:16" ht="15">
      <c r="O1598" s="79" t="s">
        <v>1728</v>
      </c>
      <c r="P1598" s="79">
        <v>901397</v>
      </c>
    </row>
    <row r="1599" spans="15:16" ht="15">
      <c r="O1599" s="79" t="s">
        <v>1729</v>
      </c>
      <c r="P1599" s="79">
        <v>908785</v>
      </c>
    </row>
    <row r="1600" spans="15:16" ht="15">
      <c r="O1600" s="79" t="s">
        <v>1730</v>
      </c>
      <c r="P1600" s="79">
        <v>3474</v>
      </c>
    </row>
    <row r="1601" spans="15:16" ht="15">
      <c r="O1601" s="79" t="s">
        <v>1731</v>
      </c>
      <c r="P1601" s="79">
        <v>51390</v>
      </c>
    </row>
    <row r="1602" spans="15:16" ht="15">
      <c r="O1602" s="79" t="s">
        <v>1732</v>
      </c>
      <c r="P1602" s="79">
        <v>82102</v>
      </c>
    </row>
    <row r="1603" spans="15:16" ht="15">
      <c r="O1603" s="79" t="s">
        <v>1733</v>
      </c>
      <c r="P1603" s="79">
        <v>909426</v>
      </c>
    </row>
    <row r="1604" spans="15:16" ht="15">
      <c r="O1604" s="79" t="s">
        <v>1734</v>
      </c>
      <c r="P1604" s="79">
        <v>3945</v>
      </c>
    </row>
    <row r="1605" spans="15:16" ht="15">
      <c r="O1605" s="79" t="s">
        <v>1735</v>
      </c>
      <c r="P1605" s="79">
        <v>2591</v>
      </c>
    </row>
    <row r="1606" spans="15:16" ht="15">
      <c r="O1606" s="79" t="s">
        <v>1736</v>
      </c>
      <c r="P1606" s="79">
        <v>73300</v>
      </c>
    </row>
    <row r="1607" spans="15:16" ht="15">
      <c r="O1607" s="79" t="s">
        <v>1737</v>
      </c>
      <c r="P1607" s="79">
        <v>8932</v>
      </c>
    </row>
    <row r="1608" spans="15:16" ht="15">
      <c r="O1608" s="79" t="s">
        <v>1738</v>
      </c>
      <c r="P1608" s="79">
        <v>4720</v>
      </c>
    </row>
    <row r="1609" spans="15:16" ht="15">
      <c r="O1609" s="79" t="s">
        <v>1739</v>
      </c>
      <c r="P1609" s="79">
        <v>9584</v>
      </c>
    </row>
    <row r="1610" spans="15:16" ht="15">
      <c r="O1610" s="79" t="s">
        <v>1740</v>
      </c>
      <c r="P1610" s="79">
        <v>1030</v>
      </c>
    </row>
    <row r="1611" spans="15:16" ht="15">
      <c r="O1611" s="79" t="s">
        <v>1741</v>
      </c>
      <c r="P1611" s="79">
        <v>84010</v>
      </c>
    </row>
    <row r="1612" spans="15:16" ht="15">
      <c r="O1612" s="79" t="s">
        <v>1742</v>
      </c>
      <c r="P1612" s="79">
        <v>6551</v>
      </c>
    </row>
    <row r="1613" spans="15:16" ht="15">
      <c r="O1613" s="79" t="s">
        <v>1743</v>
      </c>
      <c r="P1613" s="79">
        <v>9711</v>
      </c>
    </row>
    <row r="1614" spans="15:16" ht="15">
      <c r="O1614" s="79" t="s">
        <v>1744</v>
      </c>
      <c r="P1614" s="79">
        <v>1020</v>
      </c>
    </row>
    <row r="1615" spans="15:16" ht="15">
      <c r="O1615" s="79" t="s">
        <v>1745</v>
      </c>
      <c r="P1615" s="79">
        <v>9033</v>
      </c>
    </row>
    <row r="1616" spans="15:16" ht="15">
      <c r="O1616" s="79" t="s">
        <v>1746</v>
      </c>
      <c r="P1616" s="79">
        <v>6907</v>
      </c>
    </row>
    <row r="1617" spans="15:16" ht="15">
      <c r="O1617" s="79" t="s">
        <v>1747</v>
      </c>
      <c r="P1617" s="79">
        <v>56407</v>
      </c>
    </row>
    <row r="1618" spans="15:16" ht="15">
      <c r="O1618" s="79" t="s">
        <v>1748</v>
      </c>
      <c r="P1618" s="79">
        <v>912315</v>
      </c>
    </row>
    <row r="1619" spans="15:16" ht="15">
      <c r="O1619" s="79" t="s">
        <v>1749</v>
      </c>
      <c r="P1619" s="79">
        <v>910605</v>
      </c>
    </row>
    <row r="1620" spans="15:16" ht="15">
      <c r="O1620" s="79" t="s">
        <v>1750</v>
      </c>
      <c r="P1620" s="79">
        <v>905513</v>
      </c>
    </row>
    <row r="1621" spans="15:16" ht="15">
      <c r="O1621" s="79" t="s">
        <v>1751</v>
      </c>
      <c r="P1621" s="79">
        <v>56811</v>
      </c>
    </row>
    <row r="1622" spans="15:16" ht="15">
      <c r="O1622" s="79" t="s">
        <v>1752</v>
      </c>
      <c r="P1622" s="79">
        <v>9347</v>
      </c>
    </row>
    <row r="1623" spans="15:16" ht="15">
      <c r="O1623" s="79" t="s">
        <v>1753</v>
      </c>
      <c r="P1623" s="79">
        <v>81134</v>
      </c>
    </row>
    <row r="1624" spans="15:16" ht="15">
      <c r="O1624" s="79" t="s">
        <v>1754</v>
      </c>
      <c r="P1624" s="79">
        <v>82901</v>
      </c>
    </row>
    <row r="1625" spans="15:16" ht="15">
      <c r="O1625" s="79" t="s">
        <v>1755</v>
      </c>
      <c r="P1625" s="79">
        <v>52736</v>
      </c>
    </row>
    <row r="1626" spans="15:16" ht="15">
      <c r="O1626" s="79" t="s">
        <v>1756</v>
      </c>
      <c r="P1626" s="79">
        <v>904193</v>
      </c>
    </row>
    <row r="1627" spans="15:16" ht="15">
      <c r="O1627" s="79" t="s">
        <v>1757</v>
      </c>
      <c r="P1627" s="79">
        <v>57917</v>
      </c>
    </row>
    <row r="1628" spans="15:16" ht="15">
      <c r="O1628" s="79" t="s">
        <v>1758</v>
      </c>
      <c r="P1628" s="79">
        <v>51498</v>
      </c>
    </row>
    <row r="1629" spans="15:16" ht="15">
      <c r="O1629" s="79" t="s">
        <v>1759</v>
      </c>
      <c r="P1629" s="79">
        <v>906040</v>
      </c>
    </row>
    <row r="1630" spans="15:16" ht="15">
      <c r="O1630" s="79" t="s">
        <v>1760</v>
      </c>
      <c r="P1630" s="79">
        <v>57025</v>
      </c>
    </row>
    <row r="1631" spans="15:16" ht="15">
      <c r="O1631" s="79" t="s">
        <v>1761</v>
      </c>
      <c r="P1631" s="79">
        <v>3318</v>
      </c>
    </row>
    <row r="1632" spans="15:16" ht="15">
      <c r="O1632" s="79" t="s">
        <v>1762</v>
      </c>
      <c r="P1632" s="79">
        <v>2938</v>
      </c>
    </row>
    <row r="1633" spans="15:16" ht="15">
      <c r="O1633" s="79" t="s">
        <v>1763</v>
      </c>
      <c r="P1633" s="79">
        <v>52158</v>
      </c>
    </row>
    <row r="1634" spans="15:16" ht="15">
      <c r="O1634" s="79" t="s">
        <v>1764</v>
      </c>
      <c r="P1634" s="79">
        <v>9478</v>
      </c>
    </row>
    <row r="1635" spans="15:16" ht="15">
      <c r="O1635" s="79" t="s">
        <v>1765</v>
      </c>
      <c r="P1635" s="79">
        <v>9962</v>
      </c>
    </row>
    <row r="1636" spans="15:16" ht="15">
      <c r="O1636" s="79" t="s">
        <v>1766</v>
      </c>
      <c r="P1636" s="79">
        <v>905786</v>
      </c>
    </row>
    <row r="1637" spans="15:16" ht="15">
      <c r="O1637" s="79" t="s">
        <v>1767</v>
      </c>
      <c r="P1637" s="79">
        <v>904300</v>
      </c>
    </row>
    <row r="1638" spans="15:16" ht="15">
      <c r="O1638" s="79" t="s">
        <v>1768</v>
      </c>
      <c r="P1638" s="79">
        <v>904003</v>
      </c>
    </row>
    <row r="1639" spans="15:16" ht="15">
      <c r="O1639" s="79" t="s">
        <v>1769</v>
      </c>
      <c r="P1639" s="79">
        <v>907571</v>
      </c>
    </row>
    <row r="1640" spans="15:16" ht="15">
      <c r="O1640" s="79" t="s">
        <v>1770</v>
      </c>
      <c r="P1640" s="79">
        <v>904375</v>
      </c>
    </row>
    <row r="1641" spans="15:16" ht="15">
      <c r="O1641" s="79" t="s">
        <v>1771</v>
      </c>
      <c r="P1641" s="79">
        <v>907582</v>
      </c>
    </row>
    <row r="1642" spans="15:16" ht="15">
      <c r="O1642" s="79" t="s">
        <v>1772</v>
      </c>
      <c r="P1642" s="79">
        <v>9721</v>
      </c>
    </row>
    <row r="1643" spans="15:16" ht="15">
      <c r="O1643" s="79" t="s">
        <v>1772</v>
      </c>
      <c r="P1643" s="79">
        <v>84043</v>
      </c>
    </row>
    <row r="1644" spans="15:16" ht="15">
      <c r="O1644" s="79" t="s">
        <v>1773</v>
      </c>
      <c r="P1644" s="79">
        <v>8656</v>
      </c>
    </row>
    <row r="1645" spans="15:16" ht="15">
      <c r="O1645" s="79" t="s">
        <v>1774</v>
      </c>
      <c r="P1645" s="79">
        <v>54807</v>
      </c>
    </row>
    <row r="1646" spans="15:16" ht="15">
      <c r="O1646" s="79" t="s">
        <v>1775</v>
      </c>
      <c r="P1646" s="79">
        <v>4448</v>
      </c>
    </row>
    <row r="1647" spans="15:16" ht="15">
      <c r="O1647" s="79" t="s">
        <v>1776</v>
      </c>
      <c r="P1647" s="79">
        <v>912088</v>
      </c>
    </row>
    <row r="1648" spans="15:16" ht="15">
      <c r="O1648" s="79" t="s">
        <v>1777</v>
      </c>
      <c r="P1648" s="79">
        <v>82984</v>
      </c>
    </row>
    <row r="1649" spans="15:16" ht="15">
      <c r="O1649" s="79" t="s">
        <v>1778</v>
      </c>
      <c r="P1649" s="79">
        <v>82833</v>
      </c>
    </row>
    <row r="1650" spans="15:16" ht="15">
      <c r="O1650" s="79" t="s">
        <v>1779</v>
      </c>
      <c r="P1650" s="79">
        <v>3425</v>
      </c>
    </row>
    <row r="1651" spans="15:16" ht="15">
      <c r="O1651" s="79" t="s">
        <v>1780</v>
      </c>
      <c r="P1651" s="79">
        <v>52281</v>
      </c>
    </row>
    <row r="1652" spans="15:16" ht="15">
      <c r="O1652" s="79" t="s">
        <v>1781</v>
      </c>
      <c r="P1652" s="79">
        <v>1305</v>
      </c>
    </row>
    <row r="1653" spans="15:16" ht="15">
      <c r="O1653" s="79" t="s">
        <v>1782</v>
      </c>
      <c r="P1653" s="79">
        <v>54897</v>
      </c>
    </row>
    <row r="1654" spans="15:16" ht="15">
      <c r="O1654" s="79" t="s">
        <v>1783</v>
      </c>
      <c r="P1654" s="79">
        <v>3045</v>
      </c>
    </row>
    <row r="1655" spans="15:16" ht="15">
      <c r="O1655" s="79" t="s">
        <v>1784</v>
      </c>
      <c r="P1655" s="79">
        <v>52918</v>
      </c>
    </row>
    <row r="1656" spans="15:16" ht="15">
      <c r="O1656" s="79" t="s">
        <v>1785</v>
      </c>
      <c r="P1656" s="79">
        <v>4299</v>
      </c>
    </row>
    <row r="1657" spans="15:16" ht="15">
      <c r="O1657" s="79" t="s">
        <v>1786</v>
      </c>
      <c r="P1657" s="79">
        <v>912305</v>
      </c>
    </row>
    <row r="1658" spans="15:16" ht="15">
      <c r="O1658" s="79" t="s">
        <v>1787</v>
      </c>
      <c r="P1658" s="79">
        <v>911508</v>
      </c>
    </row>
    <row r="1659" spans="15:16" ht="15">
      <c r="O1659" s="79" t="s">
        <v>1788</v>
      </c>
      <c r="P1659" s="79">
        <v>903385</v>
      </c>
    </row>
    <row r="1660" spans="15:16" ht="15">
      <c r="O1660" s="79" t="s">
        <v>1789</v>
      </c>
      <c r="P1660" s="79">
        <v>909022</v>
      </c>
    </row>
    <row r="1661" spans="15:16" ht="15">
      <c r="O1661" s="79" t="s">
        <v>1790</v>
      </c>
      <c r="P1661" s="79">
        <v>911095</v>
      </c>
    </row>
    <row r="1662" spans="15:16" ht="15">
      <c r="O1662" s="79" t="s">
        <v>1791</v>
      </c>
      <c r="P1662" s="79">
        <v>73200</v>
      </c>
    </row>
    <row r="1663" spans="15:16" ht="15">
      <c r="O1663" s="79" t="s">
        <v>1792</v>
      </c>
      <c r="P1663" s="79">
        <v>56332</v>
      </c>
    </row>
    <row r="1664" spans="15:16" ht="15">
      <c r="O1664" s="79" t="s">
        <v>1793</v>
      </c>
      <c r="P1664" s="79">
        <v>61800</v>
      </c>
    </row>
    <row r="1665" spans="15:16" ht="15">
      <c r="O1665" s="79" t="s">
        <v>1794</v>
      </c>
      <c r="P1665" s="79">
        <v>51102</v>
      </c>
    </row>
    <row r="1666" spans="15:16" ht="15">
      <c r="O1666" s="79" t="s">
        <v>1795</v>
      </c>
      <c r="P1666" s="79">
        <v>904508</v>
      </c>
    </row>
    <row r="1667" spans="15:16" ht="15">
      <c r="O1667" s="79" t="s">
        <v>1796</v>
      </c>
      <c r="P1667" s="79">
        <v>907519</v>
      </c>
    </row>
    <row r="1668" spans="15:16" ht="15">
      <c r="O1668" s="79" t="s">
        <v>1797</v>
      </c>
      <c r="P1668" s="79">
        <v>906552</v>
      </c>
    </row>
    <row r="1669" spans="15:16" ht="15">
      <c r="O1669" s="79" t="s">
        <v>1798</v>
      </c>
      <c r="P1669" s="79">
        <v>907615</v>
      </c>
    </row>
    <row r="1670" spans="15:16" ht="15">
      <c r="O1670" s="79" t="s">
        <v>1799</v>
      </c>
      <c r="P1670" s="79">
        <v>910304</v>
      </c>
    </row>
    <row r="1671" spans="15:16" ht="15">
      <c r="O1671" s="79" t="s">
        <v>1800</v>
      </c>
      <c r="P1671" s="79">
        <v>902726</v>
      </c>
    </row>
    <row r="1672" spans="15:16" ht="15">
      <c r="O1672" s="79" t="s">
        <v>1801</v>
      </c>
      <c r="P1672" s="79">
        <v>902577</v>
      </c>
    </row>
    <row r="1673" spans="15:16" ht="15">
      <c r="O1673" s="79" t="s">
        <v>1802</v>
      </c>
      <c r="P1673" s="79">
        <v>904904</v>
      </c>
    </row>
    <row r="1674" spans="15:16" ht="15">
      <c r="O1674" s="79" t="s">
        <v>1803</v>
      </c>
      <c r="P1674" s="79">
        <v>903237</v>
      </c>
    </row>
    <row r="1675" spans="15:16" ht="15">
      <c r="O1675" s="79" t="s">
        <v>1804</v>
      </c>
      <c r="P1675" s="79">
        <v>69000</v>
      </c>
    </row>
    <row r="1676" spans="15:16" ht="15">
      <c r="O1676" s="79" t="s">
        <v>1805</v>
      </c>
      <c r="P1676" s="79">
        <v>911116</v>
      </c>
    </row>
    <row r="1677" spans="15:16" ht="15">
      <c r="O1677" s="79" t="s">
        <v>1806</v>
      </c>
      <c r="P1677" s="79">
        <v>903294</v>
      </c>
    </row>
    <row r="1678" spans="15:16" ht="15">
      <c r="O1678" s="79" t="s">
        <v>1807</v>
      </c>
      <c r="P1678" s="79">
        <v>901439</v>
      </c>
    </row>
    <row r="1679" spans="15:16" ht="15">
      <c r="O1679" s="79" t="s">
        <v>1808</v>
      </c>
      <c r="P1679" s="79">
        <v>1338</v>
      </c>
    </row>
    <row r="1680" spans="15:16" ht="15">
      <c r="O1680" s="79" t="s">
        <v>1809</v>
      </c>
      <c r="P1680" s="79">
        <v>56398</v>
      </c>
    </row>
    <row r="1681" spans="15:16" ht="15">
      <c r="O1681" s="79" t="s">
        <v>1810</v>
      </c>
      <c r="P1681" s="79">
        <v>5009</v>
      </c>
    </row>
    <row r="1682" spans="15:16" ht="15">
      <c r="O1682" s="79" t="s">
        <v>1811</v>
      </c>
      <c r="P1682" s="79">
        <v>53882</v>
      </c>
    </row>
    <row r="1683" spans="15:16" ht="15">
      <c r="O1683" s="79" t="s">
        <v>1812</v>
      </c>
      <c r="P1683" s="79">
        <v>7137</v>
      </c>
    </row>
    <row r="1684" spans="15:16" ht="15">
      <c r="O1684" s="79" t="s">
        <v>1813</v>
      </c>
      <c r="P1684" s="79">
        <v>83860</v>
      </c>
    </row>
    <row r="1685" spans="15:16" ht="15">
      <c r="O1685" s="79" t="s">
        <v>1814</v>
      </c>
      <c r="P1685" s="79">
        <v>901496</v>
      </c>
    </row>
    <row r="1686" spans="15:16" ht="15">
      <c r="O1686" s="79" t="s">
        <v>1815</v>
      </c>
      <c r="P1686" s="79">
        <v>909472</v>
      </c>
    </row>
    <row r="1687" spans="15:16" ht="15">
      <c r="O1687" s="79" t="s">
        <v>1816</v>
      </c>
      <c r="P1687" s="79">
        <v>911935</v>
      </c>
    </row>
    <row r="1688" spans="15:16" ht="15">
      <c r="O1688" s="79" t="s">
        <v>1817</v>
      </c>
      <c r="P1688" s="79">
        <v>907626</v>
      </c>
    </row>
    <row r="1689" spans="15:16" ht="15">
      <c r="O1689" s="79" t="s">
        <v>1818</v>
      </c>
      <c r="P1689" s="79">
        <v>4860</v>
      </c>
    </row>
    <row r="1690" spans="15:16" ht="15">
      <c r="O1690" s="79" t="s">
        <v>1819</v>
      </c>
      <c r="P1690" s="79">
        <v>5173</v>
      </c>
    </row>
    <row r="1691" spans="15:16" ht="15">
      <c r="O1691" s="79" t="s">
        <v>1820</v>
      </c>
      <c r="P1691" s="79">
        <v>52265</v>
      </c>
    </row>
    <row r="1692" spans="15:16" ht="15">
      <c r="O1692" s="79" t="s">
        <v>1821</v>
      </c>
      <c r="P1692" s="79">
        <v>76500</v>
      </c>
    </row>
    <row r="1693" spans="15:16" ht="15">
      <c r="O1693" s="79" t="s">
        <v>1822</v>
      </c>
      <c r="P1693" s="79">
        <v>9340</v>
      </c>
    </row>
    <row r="1694" spans="15:16" ht="15">
      <c r="O1694" s="79" t="s">
        <v>1823</v>
      </c>
      <c r="P1694" s="79">
        <v>5801</v>
      </c>
    </row>
    <row r="1695" spans="15:16" ht="15">
      <c r="O1695" s="79" t="s">
        <v>1824</v>
      </c>
      <c r="P1695" s="79">
        <v>3953</v>
      </c>
    </row>
    <row r="1696" spans="15:16" ht="15">
      <c r="O1696" s="79" t="s">
        <v>1825</v>
      </c>
      <c r="P1696" s="79">
        <v>904136</v>
      </c>
    </row>
    <row r="1697" spans="15:16" ht="15">
      <c r="O1697" s="79" t="s">
        <v>1826</v>
      </c>
      <c r="P1697" s="79">
        <v>8864</v>
      </c>
    </row>
    <row r="1698" spans="15:16" ht="15">
      <c r="O1698" s="79" t="s">
        <v>1827</v>
      </c>
      <c r="P1698" s="79">
        <v>55557</v>
      </c>
    </row>
    <row r="1699" spans="15:16" ht="15">
      <c r="O1699" s="79" t="s">
        <v>1827</v>
      </c>
      <c r="P1699" s="79">
        <v>82732</v>
      </c>
    </row>
    <row r="1700" spans="15:16" ht="15">
      <c r="O1700" s="79" t="s">
        <v>1828</v>
      </c>
      <c r="P1700" s="79">
        <v>82552</v>
      </c>
    </row>
    <row r="1701" spans="15:16" ht="15">
      <c r="O1701" s="79" t="s">
        <v>1829</v>
      </c>
      <c r="P1701" s="79">
        <v>82563</v>
      </c>
    </row>
    <row r="1702" spans="15:16" ht="15">
      <c r="O1702" s="79" t="s">
        <v>1830</v>
      </c>
      <c r="P1702" s="79">
        <v>903484</v>
      </c>
    </row>
    <row r="1703" spans="15:16" ht="15">
      <c r="O1703" s="79" t="s">
        <v>1831</v>
      </c>
      <c r="P1703" s="79">
        <v>4332</v>
      </c>
    </row>
    <row r="1704" spans="15:16" ht="15">
      <c r="O1704" s="79" t="s">
        <v>1832</v>
      </c>
      <c r="P1704" s="79">
        <v>55160</v>
      </c>
    </row>
    <row r="1705" spans="15:16" ht="15">
      <c r="O1705" s="79" t="s">
        <v>1832</v>
      </c>
      <c r="P1705" s="79">
        <v>56836</v>
      </c>
    </row>
    <row r="1706" spans="15:16" ht="15">
      <c r="O1706" s="79" t="s">
        <v>1833</v>
      </c>
      <c r="P1706" s="79">
        <v>910179</v>
      </c>
    </row>
    <row r="1707" spans="15:16" ht="15">
      <c r="O1707" s="79" t="s">
        <v>1834</v>
      </c>
      <c r="P1707" s="79">
        <v>52686</v>
      </c>
    </row>
    <row r="1708" spans="15:16" ht="15">
      <c r="O1708" s="79" t="s">
        <v>1835</v>
      </c>
      <c r="P1708" s="79">
        <v>903542</v>
      </c>
    </row>
    <row r="1709" spans="15:16" ht="15">
      <c r="O1709" s="79" t="s">
        <v>1836</v>
      </c>
      <c r="P1709" s="79">
        <v>63200</v>
      </c>
    </row>
    <row r="1710" spans="15:16" ht="15">
      <c r="O1710" s="79" t="s">
        <v>1837</v>
      </c>
      <c r="P1710" s="79">
        <v>903559</v>
      </c>
    </row>
    <row r="1711" spans="15:16" ht="15">
      <c r="O1711" s="79" t="s">
        <v>1838</v>
      </c>
      <c r="P1711" s="79">
        <v>905521</v>
      </c>
    </row>
    <row r="1712" spans="15:16" ht="15">
      <c r="O1712" s="79" t="s">
        <v>1839</v>
      </c>
      <c r="P1712" s="79">
        <v>910829</v>
      </c>
    </row>
    <row r="1713" spans="15:16" ht="15">
      <c r="O1713" s="79" t="s">
        <v>1840</v>
      </c>
      <c r="P1713" s="79">
        <v>912270</v>
      </c>
    </row>
    <row r="1714" spans="15:16" ht="15">
      <c r="O1714" s="79" t="s">
        <v>1841</v>
      </c>
      <c r="P1714" s="79">
        <v>83733</v>
      </c>
    </row>
    <row r="1715" spans="15:16" ht="15">
      <c r="O1715" s="79" t="s">
        <v>1842</v>
      </c>
      <c r="P1715" s="79">
        <v>5264</v>
      </c>
    </row>
    <row r="1716" spans="15:16" ht="15">
      <c r="O1716" s="79" t="s">
        <v>1843</v>
      </c>
      <c r="P1716" s="79">
        <v>56555</v>
      </c>
    </row>
    <row r="1717" spans="15:16" ht="15">
      <c r="O1717" s="79" t="s">
        <v>1844</v>
      </c>
      <c r="P1717" s="79">
        <v>77400</v>
      </c>
    </row>
    <row r="1718" spans="15:16" ht="15">
      <c r="O1718" s="79" t="s">
        <v>1845</v>
      </c>
      <c r="P1718" s="79">
        <v>83159</v>
      </c>
    </row>
    <row r="1719" spans="15:16" ht="15">
      <c r="O1719" s="79" t="s">
        <v>1846</v>
      </c>
      <c r="P1719" s="79">
        <v>51597</v>
      </c>
    </row>
    <row r="1720" spans="15:16" ht="15">
      <c r="O1720" s="79" t="s">
        <v>1847</v>
      </c>
      <c r="P1720" s="79">
        <v>52208</v>
      </c>
    </row>
    <row r="1721" spans="15:16" ht="15">
      <c r="O1721" s="79" t="s">
        <v>1848</v>
      </c>
      <c r="P1721" s="79">
        <v>2435</v>
      </c>
    </row>
    <row r="1722" spans="15:16" ht="15">
      <c r="O1722" s="79" t="s">
        <v>1849</v>
      </c>
      <c r="P1722" s="79">
        <v>1858</v>
      </c>
    </row>
    <row r="1723" spans="15:16" ht="15">
      <c r="O1723" s="79" t="s">
        <v>1850</v>
      </c>
      <c r="P1723" s="79">
        <v>82607</v>
      </c>
    </row>
    <row r="1724" spans="15:16" ht="15">
      <c r="O1724" s="79" t="s">
        <v>1851</v>
      </c>
      <c r="P1724" s="79">
        <v>2765</v>
      </c>
    </row>
    <row r="1725" spans="15:16" ht="15">
      <c r="O1725" s="79" t="s">
        <v>1852</v>
      </c>
      <c r="P1725" s="79">
        <v>1387</v>
      </c>
    </row>
    <row r="1726" spans="15:16" ht="15">
      <c r="O1726" s="79" t="s">
        <v>1853</v>
      </c>
      <c r="P1726" s="79">
        <v>8680</v>
      </c>
    </row>
    <row r="1727" spans="15:16" ht="15">
      <c r="O1727" s="79" t="s">
        <v>1854</v>
      </c>
      <c r="P1727" s="79">
        <v>9819</v>
      </c>
    </row>
    <row r="1728" spans="15:16" ht="15">
      <c r="O1728" s="79" t="s">
        <v>1855</v>
      </c>
      <c r="P1728" s="79">
        <v>2979</v>
      </c>
    </row>
    <row r="1729" spans="15:16" ht="15">
      <c r="O1729" s="79" t="s">
        <v>1856</v>
      </c>
      <c r="P1729" s="79">
        <v>7830</v>
      </c>
    </row>
    <row r="1730" spans="15:16" ht="15">
      <c r="O1730" s="79" t="s">
        <v>1857</v>
      </c>
      <c r="P1730" s="79">
        <v>903120</v>
      </c>
    </row>
    <row r="1731" spans="15:16" ht="15">
      <c r="O1731" s="79" t="s">
        <v>1858</v>
      </c>
      <c r="P1731" s="79">
        <v>9742</v>
      </c>
    </row>
    <row r="1732" spans="15:16" ht="15">
      <c r="O1732" s="79" t="s">
        <v>1859</v>
      </c>
      <c r="P1732" s="79">
        <v>2501</v>
      </c>
    </row>
    <row r="1733" spans="15:16" ht="15">
      <c r="O1733" s="79" t="s">
        <v>1860</v>
      </c>
      <c r="P1733" s="79">
        <v>902940</v>
      </c>
    </row>
    <row r="1734" spans="15:16" ht="15">
      <c r="O1734" s="79" t="s">
        <v>1861</v>
      </c>
      <c r="P1734" s="79">
        <v>1086</v>
      </c>
    </row>
    <row r="1735" spans="15:16" ht="15">
      <c r="O1735" s="79" t="s">
        <v>1862</v>
      </c>
      <c r="P1735" s="79">
        <v>7905</v>
      </c>
    </row>
    <row r="1736" spans="15:16" ht="15">
      <c r="O1736" s="79" t="s">
        <v>1863</v>
      </c>
      <c r="P1736" s="79">
        <v>9549</v>
      </c>
    </row>
    <row r="1737" spans="15:16" ht="15">
      <c r="O1737" s="79" t="s">
        <v>1864</v>
      </c>
      <c r="P1737" s="79">
        <v>6865</v>
      </c>
    </row>
    <row r="1738" spans="15:16" ht="15">
      <c r="O1738" s="79" t="s">
        <v>1865</v>
      </c>
      <c r="P1738" s="79">
        <v>911053</v>
      </c>
    </row>
    <row r="1739" spans="15:16" ht="15">
      <c r="O1739" s="79" t="s">
        <v>1866</v>
      </c>
      <c r="P1739" s="79">
        <v>901546</v>
      </c>
    </row>
    <row r="1740" spans="15:16" ht="15">
      <c r="O1740" s="79" t="s">
        <v>1867</v>
      </c>
      <c r="P1740" s="79">
        <v>901298</v>
      </c>
    </row>
    <row r="1741" spans="15:16" ht="15">
      <c r="O1741" s="79" t="s">
        <v>1868</v>
      </c>
      <c r="P1741" s="79">
        <v>51977</v>
      </c>
    </row>
    <row r="1742" spans="15:16" ht="15">
      <c r="O1742" s="79" t="s">
        <v>1869</v>
      </c>
      <c r="P1742" s="79">
        <v>8664</v>
      </c>
    </row>
    <row r="1743" spans="15:16" ht="15">
      <c r="O1743" s="79" t="s">
        <v>1870</v>
      </c>
      <c r="P1743" s="79">
        <v>912067</v>
      </c>
    </row>
    <row r="1744" spans="15:16" ht="15">
      <c r="O1744" s="79" t="s">
        <v>1871</v>
      </c>
      <c r="P1744" s="79">
        <v>2906</v>
      </c>
    </row>
    <row r="1745" spans="15:16" ht="15">
      <c r="O1745" s="79" t="s">
        <v>1872</v>
      </c>
      <c r="P1745" s="79">
        <v>51168</v>
      </c>
    </row>
    <row r="1746" spans="15:16" ht="15">
      <c r="O1746" s="79" t="s">
        <v>1873</v>
      </c>
      <c r="P1746" s="79">
        <v>910383</v>
      </c>
    </row>
    <row r="1747" spans="15:16" ht="15">
      <c r="O1747" s="79" t="s">
        <v>1874</v>
      </c>
      <c r="P1747" s="79">
        <v>7351</v>
      </c>
    </row>
    <row r="1748" spans="15:16" ht="15">
      <c r="O1748" s="79" t="s">
        <v>1875</v>
      </c>
      <c r="P1748" s="79">
        <v>54716</v>
      </c>
    </row>
    <row r="1749" spans="15:16" ht="15">
      <c r="O1749" s="79" t="s">
        <v>1876</v>
      </c>
      <c r="P1749" s="79">
        <v>53585</v>
      </c>
    </row>
    <row r="1750" spans="15:16" ht="15">
      <c r="O1750" s="79" t="s">
        <v>1877</v>
      </c>
      <c r="P1750" s="79">
        <v>907196</v>
      </c>
    </row>
    <row r="1751" spans="15:16" ht="15">
      <c r="O1751" s="79" t="s">
        <v>1878</v>
      </c>
      <c r="P1751" s="79">
        <v>56828</v>
      </c>
    </row>
    <row r="1752" spans="15:16" ht="15">
      <c r="O1752" s="79" t="s">
        <v>1879</v>
      </c>
      <c r="P1752" s="79">
        <v>57561</v>
      </c>
    </row>
    <row r="1753" spans="15:16" ht="15">
      <c r="O1753" s="79" t="s">
        <v>1880</v>
      </c>
      <c r="P1753" s="79">
        <v>2187</v>
      </c>
    </row>
    <row r="1754" spans="15:16" ht="15">
      <c r="O1754" s="79" t="s">
        <v>1881</v>
      </c>
      <c r="P1754" s="79">
        <v>51770</v>
      </c>
    </row>
    <row r="1755" spans="15:16" ht="15">
      <c r="O1755" s="79" t="s">
        <v>1882</v>
      </c>
      <c r="P1755" s="79">
        <v>902270</v>
      </c>
    </row>
    <row r="1756" spans="15:16" ht="15">
      <c r="O1756" s="79" t="s">
        <v>1883</v>
      </c>
      <c r="P1756" s="79">
        <v>75400</v>
      </c>
    </row>
    <row r="1757" spans="15:16" ht="15">
      <c r="O1757" s="79" t="s">
        <v>1884</v>
      </c>
      <c r="P1757" s="79">
        <v>904219</v>
      </c>
    </row>
    <row r="1758" spans="15:16" ht="15">
      <c r="O1758" s="79" t="s">
        <v>1885</v>
      </c>
      <c r="P1758" s="79">
        <v>6956</v>
      </c>
    </row>
    <row r="1759" spans="15:16" ht="15">
      <c r="O1759" s="79" t="s">
        <v>1886</v>
      </c>
      <c r="P1759" s="79">
        <v>5058</v>
      </c>
    </row>
    <row r="1760" spans="15:16" ht="15">
      <c r="O1760" s="79" t="s">
        <v>1887</v>
      </c>
      <c r="P1760" s="79">
        <v>56654</v>
      </c>
    </row>
    <row r="1761" spans="15:16" ht="15">
      <c r="O1761" s="79" t="s">
        <v>1888</v>
      </c>
      <c r="P1761" s="79">
        <v>81909</v>
      </c>
    </row>
    <row r="1762" spans="15:16" ht="15">
      <c r="O1762" s="79" t="s">
        <v>1889</v>
      </c>
      <c r="P1762" s="79">
        <v>80954</v>
      </c>
    </row>
    <row r="1763" spans="15:16" ht="15">
      <c r="O1763" s="79" t="s">
        <v>1890</v>
      </c>
      <c r="P1763" s="79">
        <v>81718</v>
      </c>
    </row>
    <row r="1764" spans="15:16" ht="15">
      <c r="O1764" s="79" t="s">
        <v>1891</v>
      </c>
      <c r="P1764" s="79">
        <v>906479</v>
      </c>
    </row>
    <row r="1765" spans="15:16" ht="15">
      <c r="O1765" s="79" t="s">
        <v>1892</v>
      </c>
      <c r="P1765" s="79">
        <v>1149</v>
      </c>
    </row>
    <row r="1766" spans="15:16" ht="15">
      <c r="O1766" s="79" t="s">
        <v>1893</v>
      </c>
      <c r="P1766" s="79">
        <v>901736</v>
      </c>
    </row>
    <row r="1767" spans="15:16" ht="15">
      <c r="O1767" s="79" t="s">
        <v>1894</v>
      </c>
      <c r="P1767" s="79">
        <v>56712</v>
      </c>
    </row>
    <row r="1768" spans="15:16" ht="15">
      <c r="O1768" s="79" t="s">
        <v>1895</v>
      </c>
      <c r="P1768" s="79">
        <v>50022</v>
      </c>
    </row>
    <row r="1769" spans="15:16" ht="15">
      <c r="O1769" s="79" t="s">
        <v>1896</v>
      </c>
      <c r="P1769" s="79">
        <v>905026</v>
      </c>
    </row>
    <row r="1770" spans="15:16" ht="15">
      <c r="O1770" s="79" t="s">
        <v>1897</v>
      </c>
      <c r="P1770" s="79">
        <v>75700</v>
      </c>
    </row>
    <row r="1771" spans="15:16" ht="15">
      <c r="O1771" s="79" t="s">
        <v>1898</v>
      </c>
      <c r="P1771" s="79">
        <v>903328</v>
      </c>
    </row>
    <row r="1772" spans="15:16" ht="15">
      <c r="O1772" s="79" t="s">
        <v>1899</v>
      </c>
      <c r="P1772" s="79">
        <v>904710</v>
      </c>
    </row>
    <row r="1773" spans="15:16" ht="15">
      <c r="O1773" s="79" t="s">
        <v>1900</v>
      </c>
      <c r="P1773" s="79">
        <v>901926</v>
      </c>
    </row>
    <row r="1774" spans="15:16" ht="15">
      <c r="O1774" s="79" t="s">
        <v>1901</v>
      </c>
      <c r="P1774" s="79">
        <v>903229</v>
      </c>
    </row>
    <row r="1775" spans="15:16" ht="15">
      <c r="O1775" s="79" t="s">
        <v>1902</v>
      </c>
      <c r="P1775" s="79">
        <v>6304</v>
      </c>
    </row>
    <row r="1776" spans="15:16" ht="15">
      <c r="O1776" s="79" t="s">
        <v>1903</v>
      </c>
      <c r="P1776" s="79">
        <v>52323</v>
      </c>
    </row>
    <row r="1777" spans="15:16" ht="15">
      <c r="O1777" s="79" t="s">
        <v>1903</v>
      </c>
      <c r="P1777" s="79">
        <v>56794</v>
      </c>
    </row>
    <row r="1778" spans="15:16" ht="15">
      <c r="O1778" s="79" t="s">
        <v>1903</v>
      </c>
      <c r="P1778" s="79">
        <v>57842</v>
      </c>
    </row>
    <row r="1779" spans="15:16" ht="15">
      <c r="O1779" s="79" t="s">
        <v>1904</v>
      </c>
      <c r="P1779" s="79">
        <v>2996</v>
      </c>
    </row>
    <row r="1780" spans="15:16" ht="15">
      <c r="O1780" s="79" t="s">
        <v>1905</v>
      </c>
      <c r="P1780" s="79">
        <v>57875</v>
      </c>
    </row>
    <row r="1781" spans="15:16" ht="15">
      <c r="O1781" s="79" t="s">
        <v>1906</v>
      </c>
      <c r="P1781" s="79">
        <v>911991</v>
      </c>
    </row>
    <row r="1782" spans="15:16" ht="15">
      <c r="O1782" s="79" t="s">
        <v>1907</v>
      </c>
      <c r="P1782" s="79">
        <v>911998</v>
      </c>
    </row>
    <row r="1783" spans="15:16" ht="15">
      <c r="O1783" s="79" t="s">
        <v>1908</v>
      </c>
      <c r="P1783" s="79">
        <v>912005</v>
      </c>
    </row>
    <row r="1784" spans="15:16" ht="15">
      <c r="O1784" s="79" t="s">
        <v>1909</v>
      </c>
      <c r="P1784" s="79">
        <v>3870</v>
      </c>
    </row>
    <row r="1785" spans="15:16" ht="15">
      <c r="O1785" s="79" t="s">
        <v>1910</v>
      </c>
      <c r="P1785" s="79">
        <v>51762</v>
      </c>
    </row>
    <row r="1786" spans="15:16" ht="15">
      <c r="O1786" s="79" t="s">
        <v>1911</v>
      </c>
      <c r="P1786" s="79">
        <v>906511</v>
      </c>
    </row>
    <row r="1787" spans="15:16" ht="15">
      <c r="O1787" s="79" t="s">
        <v>1912</v>
      </c>
      <c r="P1787" s="79">
        <v>908741</v>
      </c>
    </row>
    <row r="1788" spans="15:16" ht="15">
      <c r="O1788" s="79" t="s">
        <v>1913</v>
      </c>
      <c r="P1788" s="79">
        <v>7533</v>
      </c>
    </row>
    <row r="1789" spans="15:16" ht="15">
      <c r="O1789" s="79" t="s">
        <v>1914</v>
      </c>
      <c r="P1789" s="79">
        <v>53916</v>
      </c>
    </row>
    <row r="1790" spans="15:16" ht="15">
      <c r="O1790" s="79" t="s">
        <v>1915</v>
      </c>
      <c r="P1790" s="79">
        <v>81404</v>
      </c>
    </row>
    <row r="1791" spans="15:16" ht="15">
      <c r="O1791" s="79" t="s">
        <v>1916</v>
      </c>
      <c r="P1791" s="79">
        <v>80022</v>
      </c>
    </row>
    <row r="1792" spans="15:16" ht="15">
      <c r="O1792" s="79" t="s">
        <v>1917</v>
      </c>
      <c r="P1792" s="79">
        <v>4381</v>
      </c>
    </row>
    <row r="1793" spans="15:16" ht="15">
      <c r="O1793" s="79" t="s">
        <v>1918</v>
      </c>
      <c r="P1793" s="79">
        <v>5396</v>
      </c>
    </row>
    <row r="1794" spans="15:16" ht="15">
      <c r="O1794" s="79" t="s">
        <v>1919</v>
      </c>
      <c r="P1794" s="79">
        <v>3508</v>
      </c>
    </row>
    <row r="1795" spans="15:16" ht="15">
      <c r="O1795" s="79" t="s">
        <v>1920</v>
      </c>
      <c r="P1795" s="79">
        <v>4480</v>
      </c>
    </row>
    <row r="1796" spans="15:16" ht="15">
      <c r="O1796" s="79" t="s">
        <v>1921</v>
      </c>
      <c r="P1796" s="79">
        <v>9674</v>
      </c>
    </row>
    <row r="1797" spans="15:16" ht="15">
      <c r="O1797" s="79" t="s">
        <v>1922</v>
      </c>
      <c r="P1797" s="79">
        <v>6188</v>
      </c>
    </row>
    <row r="1798" spans="15:16" ht="15">
      <c r="O1798" s="79" t="s">
        <v>1923</v>
      </c>
      <c r="P1798" s="79">
        <v>909437</v>
      </c>
    </row>
    <row r="1799" spans="15:16" ht="15">
      <c r="O1799" s="79" t="s">
        <v>1924</v>
      </c>
      <c r="P1799" s="79">
        <v>903690</v>
      </c>
    </row>
    <row r="1800" spans="15:16" ht="15">
      <c r="O1800" s="79" t="s">
        <v>1925</v>
      </c>
      <c r="P1800" s="79">
        <v>909819</v>
      </c>
    </row>
    <row r="1801" spans="15:16" ht="15">
      <c r="O1801" s="79" t="s">
        <v>1926</v>
      </c>
      <c r="P1801" s="79">
        <v>912321</v>
      </c>
    </row>
    <row r="1802" spans="15:16" ht="15">
      <c r="O1802" s="79" t="s">
        <v>1927</v>
      </c>
      <c r="P1802" s="79">
        <v>910682</v>
      </c>
    </row>
    <row r="1803" spans="15:16" ht="15">
      <c r="O1803" s="79" t="s">
        <v>1928</v>
      </c>
      <c r="P1803" s="79">
        <v>908673</v>
      </c>
    </row>
    <row r="1804" spans="15:16" ht="15">
      <c r="O1804" s="79" t="s">
        <v>1929</v>
      </c>
      <c r="P1804" s="79">
        <v>908548</v>
      </c>
    </row>
    <row r="1805" spans="15:16" ht="15">
      <c r="O1805" s="79" t="s">
        <v>1930</v>
      </c>
      <c r="P1805" s="79">
        <v>910089</v>
      </c>
    </row>
    <row r="1806" spans="15:16" ht="15">
      <c r="O1806" s="79" t="s">
        <v>1931</v>
      </c>
      <c r="P1806" s="79">
        <v>912156</v>
      </c>
    </row>
    <row r="1807" spans="15:16" ht="15">
      <c r="O1807" s="79" t="s">
        <v>1932</v>
      </c>
      <c r="P1807" s="79">
        <v>910570</v>
      </c>
    </row>
    <row r="1808" spans="15:16" ht="15">
      <c r="O1808" s="79" t="s">
        <v>1933</v>
      </c>
      <c r="P1808" s="79">
        <v>910591</v>
      </c>
    </row>
    <row r="1809" spans="15:16" ht="15">
      <c r="O1809" s="79" t="s">
        <v>1934</v>
      </c>
      <c r="P1809" s="79">
        <v>910577</v>
      </c>
    </row>
    <row r="1810" spans="15:16" ht="15">
      <c r="O1810" s="79" t="s">
        <v>1935</v>
      </c>
      <c r="P1810" s="79">
        <v>911060</v>
      </c>
    </row>
    <row r="1811" spans="15:16" ht="15">
      <c r="O1811" s="79" t="s">
        <v>1936</v>
      </c>
      <c r="P1811" s="79">
        <v>912319</v>
      </c>
    </row>
    <row r="1812" spans="15:16" ht="15">
      <c r="O1812" s="79" t="s">
        <v>1937</v>
      </c>
      <c r="P1812" s="79">
        <v>910584</v>
      </c>
    </row>
    <row r="1813" spans="15:16" ht="15">
      <c r="O1813" s="79" t="s">
        <v>1938</v>
      </c>
      <c r="P1813" s="79">
        <v>901991</v>
      </c>
    </row>
    <row r="1814" spans="15:16" ht="15">
      <c r="O1814" s="79" t="s">
        <v>1939</v>
      </c>
      <c r="P1814" s="79">
        <v>908695</v>
      </c>
    </row>
    <row r="1815" spans="15:16" ht="15">
      <c r="O1815" s="79" t="s">
        <v>1940</v>
      </c>
      <c r="P1815" s="79">
        <v>908684</v>
      </c>
    </row>
    <row r="1816" spans="15:16" ht="15">
      <c r="O1816" s="79" t="s">
        <v>1941</v>
      </c>
      <c r="P1816" s="79">
        <v>911970</v>
      </c>
    </row>
    <row r="1817" spans="15:16" ht="15">
      <c r="O1817" s="79" t="s">
        <v>1942</v>
      </c>
      <c r="P1817" s="79">
        <v>912339</v>
      </c>
    </row>
    <row r="1818" spans="15:16" ht="15">
      <c r="O1818" s="79" t="s">
        <v>1943</v>
      </c>
      <c r="P1818" s="79">
        <v>66500</v>
      </c>
    </row>
    <row r="1819" spans="15:16" ht="15">
      <c r="O1819" s="79" t="s">
        <v>1943</v>
      </c>
      <c r="P1819" s="79">
        <v>80796</v>
      </c>
    </row>
    <row r="1820" spans="15:16" ht="15">
      <c r="O1820" s="79" t="s">
        <v>1944</v>
      </c>
      <c r="P1820" s="79">
        <v>901827</v>
      </c>
    </row>
    <row r="1821" spans="15:16" ht="15">
      <c r="O1821" s="79" t="s">
        <v>1945</v>
      </c>
      <c r="P1821" s="79">
        <v>908188</v>
      </c>
    </row>
    <row r="1822" spans="15:16" ht="15">
      <c r="O1822" s="79" t="s">
        <v>1946</v>
      </c>
      <c r="P1822" s="79">
        <v>907795</v>
      </c>
    </row>
    <row r="1823" spans="15:16" ht="15">
      <c r="O1823" s="79" t="s">
        <v>1947</v>
      </c>
      <c r="P1823" s="79">
        <v>902189</v>
      </c>
    </row>
    <row r="1824" spans="15:16" ht="15">
      <c r="O1824" s="79" t="s">
        <v>1948</v>
      </c>
      <c r="P1824" s="79">
        <v>906859</v>
      </c>
    </row>
    <row r="1825" spans="15:16" ht="15">
      <c r="O1825" s="79" t="s">
        <v>1949</v>
      </c>
      <c r="P1825" s="79">
        <v>6378</v>
      </c>
    </row>
    <row r="1826" spans="15:16" ht="15">
      <c r="O1826" s="79" t="s">
        <v>1950</v>
      </c>
      <c r="P1826" s="79">
        <v>82315</v>
      </c>
    </row>
    <row r="1827" spans="15:16" ht="15">
      <c r="O1827" s="79" t="s">
        <v>1951</v>
      </c>
      <c r="P1827" s="79">
        <v>54823</v>
      </c>
    </row>
    <row r="1828" spans="15:16" ht="15">
      <c r="O1828" s="79" t="s">
        <v>1952</v>
      </c>
      <c r="P1828" s="79">
        <v>57520</v>
      </c>
    </row>
    <row r="1829" spans="15:16" ht="15">
      <c r="O1829" s="79" t="s">
        <v>1953</v>
      </c>
      <c r="P1829" s="79">
        <v>905703</v>
      </c>
    </row>
    <row r="1830" spans="15:16" ht="15">
      <c r="O1830" s="79" t="s">
        <v>1954</v>
      </c>
      <c r="P1830" s="79">
        <v>903047</v>
      </c>
    </row>
    <row r="1831" spans="15:16" ht="15">
      <c r="O1831" s="79" t="s">
        <v>1955</v>
      </c>
      <c r="P1831" s="79">
        <v>2798</v>
      </c>
    </row>
    <row r="1832" spans="15:16" ht="15">
      <c r="O1832" s="79" t="s">
        <v>1956</v>
      </c>
      <c r="P1832" s="79">
        <v>80548</v>
      </c>
    </row>
    <row r="1833" spans="15:16" ht="15">
      <c r="O1833" s="79" t="s">
        <v>1957</v>
      </c>
      <c r="P1833" s="79">
        <v>54393</v>
      </c>
    </row>
    <row r="1834" spans="15:16" ht="15">
      <c r="O1834" s="79" t="s">
        <v>1958</v>
      </c>
      <c r="P1834" s="79">
        <v>8623</v>
      </c>
    </row>
    <row r="1835" spans="15:16" ht="15">
      <c r="O1835" s="79" t="s">
        <v>1959</v>
      </c>
      <c r="P1835" s="79">
        <v>904383</v>
      </c>
    </row>
    <row r="1836" spans="15:16" ht="15">
      <c r="O1836" s="79" t="s">
        <v>1960</v>
      </c>
      <c r="P1836" s="79">
        <v>903815</v>
      </c>
    </row>
    <row r="1837" spans="15:16" ht="15">
      <c r="O1837" s="79" t="s">
        <v>1961</v>
      </c>
      <c r="P1837" s="79">
        <v>82326</v>
      </c>
    </row>
    <row r="1838" spans="15:16" ht="15">
      <c r="O1838" s="79" t="s">
        <v>1962</v>
      </c>
      <c r="P1838" s="79">
        <v>51457</v>
      </c>
    </row>
    <row r="1839" spans="15:16" ht="15">
      <c r="O1839" s="79" t="s">
        <v>1963</v>
      </c>
      <c r="P1839" s="79">
        <v>8201</v>
      </c>
    </row>
    <row r="1840" spans="15:16" ht="15">
      <c r="O1840" s="79" t="s">
        <v>1964</v>
      </c>
      <c r="P1840" s="79">
        <v>51696</v>
      </c>
    </row>
    <row r="1841" spans="15:16" ht="15">
      <c r="O1841" s="79" t="s">
        <v>1965</v>
      </c>
      <c r="P1841" s="79">
        <v>3763</v>
      </c>
    </row>
    <row r="1842" spans="15:16" ht="15">
      <c r="O1842" s="79" t="s">
        <v>1966</v>
      </c>
      <c r="P1842" s="79">
        <v>54798</v>
      </c>
    </row>
    <row r="1843" spans="15:16" ht="15">
      <c r="O1843" s="79" t="s">
        <v>1967</v>
      </c>
      <c r="P1843" s="79">
        <v>73500</v>
      </c>
    </row>
    <row r="1844" spans="15:16" ht="15">
      <c r="O1844" s="79" t="s">
        <v>1968</v>
      </c>
      <c r="P1844" s="79">
        <v>9448</v>
      </c>
    </row>
    <row r="1845" spans="15:16" ht="15">
      <c r="O1845" s="79" t="s">
        <v>1969</v>
      </c>
      <c r="P1845" s="79">
        <v>9943</v>
      </c>
    </row>
    <row r="1846" spans="15:16" ht="15">
      <c r="O1846" s="79" t="s">
        <v>1970</v>
      </c>
      <c r="P1846" s="79">
        <v>4555</v>
      </c>
    </row>
    <row r="1847" spans="15:16" ht="15">
      <c r="O1847" s="79" t="s">
        <v>1971</v>
      </c>
      <c r="P1847" s="79">
        <v>5958</v>
      </c>
    </row>
    <row r="1848" spans="15:16" ht="15">
      <c r="O1848" s="79" t="s">
        <v>1972</v>
      </c>
      <c r="P1848" s="79">
        <v>909033</v>
      </c>
    </row>
    <row r="1849" spans="15:16" ht="15">
      <c r="O1849" s="79" t="s">
        <v>1973</v>
      </c>
      <c r="P1849" s="79">
        <v>902403</v>
      </c>
    </row>
    <row r="1850" spans="15:16" ht="15">
      <c r="O1850" s="79" t="s">
        <v>1974</v>
      </c>
      <c r="P1850" s="79">
        <v>1511</v>
      </c>
    </row>
    <row r="1851" spans="15:16" ht="15">
      <c r="O1851" s="79" t="s">
        <v>1975</v>
      </c>
      <c r="P1851" s="79">
        <v>4191</v>
      </c>
    </row>
    <row r="1852" spans="15:16" ht="15">
      <c r="O1852" s="79" t="s">
        <v>1976</v>
      </c>
      <c r="P1852" s="79">
        <v>1206</v>
      </c>
    </row>
    <row r="1853" spans="15:16" ht="15">
      <c r="O1853" s="79" t="s">
        <v>1977</v>
      </c>
      <c r="P1853" s="79">
        <v>908008</v>
      </c>
    </row>
    <row r="1854" spans="15:16" ht="15">
      <c r="O1854" s="79" t="s">
        <v>1978</v>
      </c>
      <c r="P1854" s="79">
        <v>902379</v>
      </c>
    </row>
    <row r="1855" spans="15:16" ht="15">
      <c r="O1855" s="79" t="s">
        <v>1979</v>
      </c>
      <c r="P1855" s="79">
        <v>902395</v>
      </c>
    </row>
    <row r="1856" spans="15:16" ht="15">
      <c r="O1856" s="79" t="s">
        <v>1980</v>
      </c>
      <c r="P1856" s="79">
        <v>61700</v>
      </c>
    </row>
    <row r="1857" spans="15:16" ht="15">
      <c r="O1857" s="79" t="s">
        <v>1980</v>
      </c>
      <c r="P1857" s="79">
        <v>82438</v>
      </c>
    </row>
    <row r="1858" spans="15:16" ht="15">
      <c r="O1858" s="79" t="s">
        <v>1981</v>
      </c>
      <c r="P1858" s="79">
        <v>901041</v>
      </c>
    </row>
    <row r="1859" spans="15:16" ht="15">
      <c r="O1859" s="79" t="s">
        <v>1982</v>
      </c>
      <c r="P1859" s="79">
        <v>8998</v>
      </c>
    </row>
    <row r="1860" spans="15:16" ht="15">
      <c r="O1860" s="79" t="s">
        <v>1983</v>
      </c>
      <c r="P1860" s="79">
        <v>81911</v>
      </c>
    </row>
    <row r="1861" spans="15:16" ht="15">
      <c r="O1861" s="79" t="s">
        <v>1984</v>
      </c>
      <c r="P1861" s="79">
        <v>52612</v>
      </c>
    </row>
    <row r="1862" spans="15:16" ht="15">
      <c r="O1862" s="79" t="s">
        <v>1985</v>
      </c>
      <c r="P1862" s="79">
        <v>52372</v>
      </c>
    </row>
    <row r="1863" spans="15:16" ht="15">
      <c r="O1863" s="79" t="s">
        <v>1986</v>
      </c>
      <c r="P1863" s="79">
        <v>911396</v>
      </c>
    </row>
    <row r="1864" spans="15:16" ht="15">
      <c r="O1864" s="79" t="s">
        <v>1987</v>
      </c>
      <c r="P1864" s="79">
        <v>8218</v>
      </c>
    </row>
    <row r="1865" spans="15:16" ht="15">
      <c r="O1865" s="79" t="s">
        <v>1988</v>
      </c>
      <c r="P1865" s="79">
        <v>51515</v>
      </c>
    </row>
    <row r="1866" spans="15:16" ht="15">
      <c r="O1866" s="79" t="s">
        <v>1989</v>
      </c>
      <c r="P1866" s="79">
        <v>6717</v>
      </c>
    </row>
    <row r="1867" spans="15:16" ht="15">
      <c r="O1867" s="79" t="s">
        <v>1990</v>
      </c>
      <c r="P1867" s="79">
        <v>57314</v>
      </c>
    </row>
    <row r="1868" spans="15:16" ht="15">
      <c r="O1868" s="79" t="s">
        <v>1991</v>
      </c>
      <c r="P1868" s="79">
        <v>2947</v>
      </c>
    </row>
    <row r="1869" spans="15:16" ht="15">
      <c r="O1869" s="79" t="s">
        <v>1992</v>
      </c>
      <c r="P1869" s="79">
        <v>9473</v>
      </c>
    </row>
    <row r="1870" spans="15:16" ht="15">
      <c r="O1870" s="79" t="s">
        <v>1992</v>
      </c>
      <c r="P1870" s="79">
        <v>84021</v>
      </c>
    </row>
    <row r="1871" spans="15:16" ht="15">
      <c r="O1871" s="79" t="s">
        <v>1993</v>
      </c>
      <c r="P1871" s="79">
        <v>6857</v>
      </c>
    </row>
    <row r="1872" spans="15:16" ht="15">
      <c r="O1872" s="79" t="s">
        <v>1994</v>
      </c>
      <c r="P1872" s="79">
        <v>54625</v>
      </c>
    </row>
    <row r="1873" spans="15:16" ht="15">
      <c r="O1873" s="79" t="s">
        <v>1995</v>
      </c>
      <c r="P1873" s="79">
        <v>2245</v>
      </c>
    </row>
    <row r="1874" spans="15:16" ht="15">
      <c r="O1874" s="79" t="s">
        <v>1996</v>
      </c>
      <c r="P1874" s="79">
        <v>55607</v>
      </c>
    </row>
    <row r="1875" spans="15:16" ht="15">
      <c r="O1875" s="79" t="s">
        <v>1997</v>
      </c>
      <c r="P1875" s="79">
        <v>911242</v>
      </c>
    </row>
    <row r="1876" spans="15:16" ht="15">
      <c r="O1876" s="79" t="s">
        <v>1998</v>
      </c>
      <c r="P1876" s="79">
        <v>905554</v>
      </c>
    </row>
    <row r="1877" spans="15:16" ht="15">
      <c r="O1877" s="79" t="s">
        <v>1999</v>
      </c>
      <c r="P1877" s="79">
        <v>911872</v>
      </c>
    </row>
    <row r="1878" spans="15:16" ht="15">
      <c r="O1878" s="79" t="s">
        <v>2000</v>
      </c>
      <c r="P1878" s="79">
        <v>906446</v>
      </c>
    </row>
    <row r="1879" spans="15:16" ht="15">
      <c r="O1879" s="79" t="s">
        <v>2001</v>
      </c>
      <c r="P1879" s="79">
        <v>906461</v>
      </c>
    </row>
    <row r="1880" spans="15:16" ht="15">
      <c r="O1880" s="79" t="s">
        <v>2002</v>
      </c>
      <c r="P1880" s="79">
        <v>7087</v>
      </c>
    </row>
    <row r="1881" spans="15:16" ht="15">
      <c r="O1881" s="79" t="s">
        <v>2003</v>
      </c>
      <c r="P1881" s="79">
        <v>53156</v>
      </c>
    </row>
    <row r="1882" spans="15:16" ht="15">
      <c r="O1882" s="79" t="s">
        <v>2004</v>
      </c>
      <c r="P1882" s="79">
        <v>912074</v>
      </c>
    </row>
    <row r="1883" spans="15:16" ht="15">
      <c r="O1883" s="79" t="s">
        <v>2005</v>
      </c>
      <c r="P1883" s="79">
        <v>2014</v>
      </c>
    </row>
    <row r="1884" spans="15:16" ht="15">
      <c r="O1884" s="79" t="s">
        <v>2006</v>
      </c>
      <c r="P1884" s="79">
        <v>902999</v>
      </c>
    </row>
    <row r="1885" spans="15:16" ht="15">
      <c r="O1885" s="79" t="s">
        <v>2007</v>
      </c>
      <c r="P1885" s="79">
        <v>903856</v>
      </c>
    </row>
    <row r="1886" spans="15:16" ht="15">
      <c r="O1886" s="79" t="s">
        <v>2008</v>
      </c>
      <c r="P1886" s="79">
        <v>907605</v>
      </c>
    </row>
    <row r="1887" spans="15:16" ht="15">
      <c r="O1887" s="79" t="s">
        <v>2009</v>
      </c>
      <c r="P1887" s="79">
        <v>52083</v>
      </c>
    </row>
    <row r="1888" spans="15:16" ht="15">
      <c r="O1888" s="79" t="s">
        <v>2010</v>
      </c>
      <c r="P1888" s="79">
        <v>54550</v>
      </c>
    </row>
    <row r="1889" spans="15:16" ht="15">
      <c r="O1889" s="79" t="s">
        <v>2011</v>
      </c>
      <c r="P1889" s="79">
        <v>57826</v>
      </c>
    </row>
    <row r="1890" spans="15:16" ht="15">
      <c r="O1890" s="79" t="s">
        <v>2012</v>
      </c>
      <c r="P1890" s="79">
        <v>53726</v>
      </c>
    </row>
    <row r="1891" spans="15:16" ht="15">
      <c r="O1891" s="79" t="s">
        <v>2013</v>
      </c>
      <c r="P1891" s="79">
        <v>912040</v>
      </c>
    </row>
    <row r="1892" spans="15:16" ht="15">
      <c r="O1892" s="79" t="s">
        <v>2014</v>
      </c>
      <c r="P1892" s="79">
        <v>909494</v>
      </c>
    </row>
    <row r="1893" spans="15:16" ht="15">
      <c r="O1893" s="79" t="s">
        <v>2015</v>
      </c>
      <c r="P1893" s="79">
        <v>5446</v>
      </c>
    </row>
    <row r="1894" spans="15:16" ht="15">
      <c r="O1894" s="79" t="s">
        <v>2016</v>
      </c>
      <c r="P1894" s="79">
        <v>9112</v>
      </c>
    </row>
    <row r="1895" spans="15:16" ht="15">
      <c r="O1895" s="79" t="s">
        <v>2017</v>
      </c>
      <c r="P1895" s="79">
        <v>66400</v>
      </c>
    </row>
    <row r="1896" spans="15:16" ht="15">
      <c r="O1896" s="79" t="s">
        <v>2018</v>
      </c>
      <c r="P1896" s="79">
        <v>912347</v>
      </c>
    </row>
    <row r="1897" spans="15:16" ht="15">
      <c r="O1897" s="79" t="s">
        <v>2019</v>
      </c>
      <c r="P1897" s="79">
        <v>2641</v>
      </c>
    </row>
    <row r="1898" spans="15:16" ht="15">
      <c r="O1898" s="79" t="s">
        <v>2020</v>
      </c>
      <c r="P1898" s="79">
        <v>56373</v>
      </c>
    </row>
    <row r="1899" spans="15:16" ht="15">
      <c r="O1899" s="79" t="s">
        <v>2021</v>
      </c>
      <c r="P1899" s="79">
        <v>1585</v>
      </c>
    </row>
    <row r="1900" spans="15:16" ht="15">
      <c r="O1900" s="79" t="s">
        <v>2022</v>
      </c>
      <c r="P1900" s="79">
        <v>3961</v>
      </c>
    </row>
    <row r="1901" spans="15:16" ht="15">
      <c r="O1901" s="79" t="s">
        <v>2023</v>
      </c>
      <c r="P1901" s="79">
        <v>51564</v>
      </c>
    </row>
    <row r="1902" spans="15:16" ht="15">
      <c r="O1902" s="79" t="s">
        <v>2024</v>
      </c>
      <c r="P1902" s="79">
        <v>901249</v>
      </c>
    </row>
    <row r="1903" spans="15:16" ht="15">
      <c r="O1903" s="79" t="s">
        <v>2025</v>
      </c>
      <c r="P1903" s="79">
        <v>901058</v>
      </c>
    </row>
    <row r="1904" spans="15:16" ht="15">
      <c r="O1904" s="79" t="s">
        <v>2026</v>
      </c>
      <c r="P1904" s="79">
        <v>4877</v>
      </c>
    </row>
    <row r="1905" spans="15:16" ht="15">
      <c r="O1905" s="79" t="s">
        <v>2027</v>
      </c>
      <c r="P1905" s="79">
        <v>904938</v>
      </c>
    </row>
    <row r="1906" spans="15:16" ht="15">
      <c r="O1906" s="79" t="s">
        <v>2028</v>
      </c>
      <c r="P1906" s="79">
        <v>908245</v>
      </c>
    </row>
    <row r="1907" spans="15:16" ht="15">
      <c r="O1907" s="79" t="s">
        <v>2029</v>
      </c>
      <c r="P1907" s="79">
        <v>910738</v>
      </c>
    </row>
    <row r="1908" spans="15:16" ht="15">
      <c r="O1908" s="79" t="s">
        <v>2030</v>
      </c>
      <c r="P1908" s="79">
        <v>51556</v>
      </c>
    </row>
    <row r="1909" spans="15:16" ht="15">
      <c r="O1909" s="79" t="s">
        <v>2031</v>
      </c>
      <c r="P1909" s="79">
        <v>902064</v>
      </c>
    </row>
    <row r="1910" spans="15:16" ht="15">
      <c r="O1910" s="79" t="s">
        <v>2032</v>
      </c>
      <c r="P1910" s="79">
        <v>83761</v>
      </c>
    </row>
    <row r="1911" spans="15:16" ht="15">
      <c r="O1911" s="79" t="s">
        <v>2033</v>
      </c>
      <c r="P1911" s="79">
        <v>910668</v>
      </c>
    </row>
    <row r="1912" spans="15:16" ht="15">
      <c r="O1912" s="79" t="s">
        <v>2034</v>
      </c>
      <c r="P1912" s="79">
        <v>912081</v>
      </c>
    </row>
    <row r="1913" spans="15:16" ht="15">
      <c r="O1913" s="79" t="s">
        <v>2035</v>
      </c>
      <c r="P1913" s="79">
        <v>912100</v>
      </c>
    </row>
    <row r="1914" spans="15:16" ht="15">
      <c r="O1914" s="79" t="s">
        <v>2036</v>
      </c>
      <c r="P1914" s="79">
        <v>7054</v>
      </c>
    </row>
    <row r="1915" spans="15:16" ht="15">
      <c r="O1915" s="79" t="s">
        <v>2037</v>
      </c>
      <c r="P1915" s="79">
        <v>53775</v>
      </c>
    </row>
    <row r="1916" spans="15:16" ht="15">
      <c r="O1916" s="79" t="s">
        <v>2038</v>
      </c>
      <c r="P1916" s="79">
        <v>2690</v>
      </c>
    </row>
    <row r="1917" spans="15:16" ht="15">
      <c r="O1917" s="79" t="s">
        <v>2039</v>
      </c>
      <c r="P1917" s="79">
        <v>82293</v>
      </c>
    </row>
    <row r="1918" spans="15:16" ht="15">
      <c r="O1918" s="79" t="s">
        <v>2040</v>
      </c>
      <c r="P1918" s="79">
        <v>7855</v>
      </c>
    </row>
    <row r="1919" spans="15:16" ht="15">
      <c r="O1919" s="79" t="s">
        <v>2041</v>
      </c>
      <c r="P1919" s="79">
        <v>909382</v>
      </c>
    </row>
    <row r="1920" spans="15:16" ht="15">
      <c r="O1920" s="79" t="s">
        <v>2042</v>
      </c>
      <c r="P1920" s="79">
        <v>1755</v>
      </c>
    </row>
    <row r="1921" spans="15:16" ht="15">
      <c r="O1921" s="79" t="s">
        <v>2042</v>
      </c>
      <c r="P1921" s="79">
        <v>83944</v>
      </c>
    </row>
    <row r="1922" spans="15:16" ht="15">
      <c r="O1922" s="79" t="s">
        <v>2043</v>
      </c>
      <c r="P1922" s="79">
        <v>51655</v>
      </c>
    </row>
    <row r="1923" spans="15:16" ht="15">
      <c r="O1923" s="79" t="s">
        <v>2044</v>
      </c>
      <c r="P1923" s="79">
        <v>53536</v>
      </c>
    </row>
    <row r="1924" spans="15:16" ht="15">
      <c r="O1924" s="79" t="s">
        <v>2044</v>
      </c>
      <c r="P1924" s="79">
        <v>57603</v>
      </c>
    </row>
    <row r="1925" spans="15:16" ht="15">
      <c r="O1925" s="79" t="s">
        <v>2045</v>
      </c>
      <c r="P1925" s="79">
        <v>902619</v>
      </c>
    </row>
    <row r="1926" spans="15:16" ht="15">
      <c r="O1926" s="79" t="s">
        <v>2046</v>
      </c>
      <c r="P1926" s="79">
        <v>5066</v>
      </c>
    </row>
    <row r="1927" spans="15:16" ht="15">
      <c r="O1927" s="79" t="s">
        <v>2047</v>
      </c>
      <c r="P1927" s="79">
        <v>51465</v>
      </c>
    </row>
    <row r="1928" spans="15:16" ht="15">
      <c r="O1928" s="79" t="s">
        <v>2048</v>
      </c>
      <c r="P1928" s="79">
        <v>911424</v>
      </c>
    </row>
    <row r="1929" spans="15:16" ht="15">
      <c r="O1929" s="79" t="s">
        <v>2049</v>
      </c>
      <c r="P1929" s="79">
        <v>902890</v>
      </c>
    </row>
    <row r="1930" spans="15:16" ht="15">
      <c r="O1930" s="79" t="s">
        <v>2050</v>
      </c>
      <c r="P1930" s="79">
        <v>909325</v>
      </c>
    </row>
    <row r="1931" spans="15:16" ht="15">
      <c r="O1931" s="79" t="s">
        <v>2051</v>
      </c>
      <c r="P1931" s="79">
        <v>83509</v>
      </c>
    </row>
    <row r="1932" spans="15:16" ht="15">
      <c r="O1932" s="79" t="s">
        <v>2052</v>
      </c>
      <c r="P1932" s="79">
        <v>2922</v>
      </c>
    </row>
    <row r="1933" spans="15:16" ht="15">
      <c r="O1933" s="79" t="s">
        <v>2053</v>
      </c>
      <c r="P1933" s="79">
        <v>53924</v>
      </c>
    </row>
    <row r="1934" spans="15:16" ht="15">
      <c r="O1934" s="79" t="s">
        <v>2054</v>
      </c>
      <c r="P1934" s="79">
        <v>2138</v>
      </c>
    </row>
    <row r="1935" spans="15:16" ht="15">
      <c r="O1935" s="79" t="s">
        <v>2055</v>
      </c>
      <c r="P1935" s="79">
        <v>904888</v>
      </c>
    </row>
    <row r="1936" spans="15:16" ht="15">
      <c r="O1936" s="79" t="s">
        <v>2056</v>
      </c>
      <c r="P1936" s="79">
        <v>1503</v>
      </c>
    </row>
    <row r="1937" spans="15:16" ht="15">
      <c r="O1937" s="79" t="s">
        <v>2057</v>
      </c>
      <c r="P1937" s="79">
        <v>51853</v>
      </c>
    </row>
    <row r="1938" spans="15:16" ht="15">
      <c r="O1938" s="79" t="s">
        <v>2058</v>
      </c>
      <c r="P1938" s="79">
        <v>5941</v>
      </c>
    </row>
    <row r="1939" spans="15:16" ht="15">
      <c r="O1939" s="79" t="s">
        <v>2059</v>
      </c>
      <c r="P1939" s="79">
        <v>52034</v>
      </c>
    </row>
    <row r="1940" spans="15:16" ht="15">
      <c r="O1940" s="79" t="s">
        <v>2060</v>
      </c>
      <c r="P1940" s="79">
        <v>54757</v>
      </c>
    </row>
    <row r="1941" spans="15:16" ht="15">
      <c r="O1941" s="79" t="s">
        <v>2060</v>
      </c>
      <c r="P1941" s="79">
        <v>54914</v>
      </c>
    </row>
    <row r="1942" spans="15:16" ht="15">
      <c r="O1942" s="79" t="s">
        <v>2060</v>
      </c>
      <c r="P1942" s="79">
        <v>56340</v>
      </c>
    </row>
    <row r="1943" spans="15:16" ht="15">
      <c r="O1943" s="79" t="s">
        <v>2061</v>
      </c>
      <c r="P1943" s="79">
        <v>901678</v>
      </c>
    </row>
    <row r="1944" spans="15:16" ht="15">
      <c r="O1944" s="79" t="s">
        <v>2062</v>
      </c>
      <c r="P1944" s="79">
        <v>910078</v>
      </c>
    </row>
    <row r="1945" spans="15:16" ht="15">
      <c r="O1945" s="79" t="s">
        <v>2063</v>
      </c>
      <c r="P1945" s="79">
        <v>902213</v>
      </c>
    </row>
    <row r="1946" spans="15:16" ht="15">
      <c r="O1946" s="79" t="s">
        <v>2064</v>
      </c>
      <c r="P1946" s="79">
        <v>64200</v>
      </c>
    </row>
    <row r="1947" spans="15:16" ht="15">
      <c r="O1947" s="79" t="s">
        <v>2065</v>
      </c>
      <c r="P1947" s="79">
        <v>4027</v>
      </c>
    </row>
    <row r="1948" spans="15:16" ht="15">
      <c r="O1948" s="79" t="s">
        <v>2066</v>
      </c>
      <c r="P1948" s="79">
        <v>71000</v>
      </c>
    </row>
    <row r="1949" spans="15:16" ht="15">
      <c r="O1949" s="79" t="s">
        <v>2067</v>
      </c>
      <c r="P1949" s="79">
        <v>902148</v>
      </c>
    </row>
    <row r="1950" spans="15:16" ht="15">
      <c r="O1950" s="79" t="s">
        <v>2068</v>
      </c>
      <c r="P1950" s="79">
        <v>911312</v>
      </c>
    </row>
    <row r="1951" spans="15:16" ht="15">
      <c r="O1951" s="79" t="s">
        <v>2069</v>
      </c>
      <c r="P1951" s="79">
        <v>9989</v>
      </c>
    </row>
    <row r="1952" spans="15:16" ht="15">
      <c r="O1952" s="79" t="s">
        <v>2070</v>
      </c>
      <c r="P1952" s="79">
        <v>7442</v>
      </c>
    </row>
    <row r="1953" spans="15:16" ht="15">
      <c r="O1953" s="79" t="s">
        <v>2071</v>
      </c>
      <c r="P1953" s="79">
        <v>901603</v>
      </c>
    </row>
    <row r="1954" spans="15:16" ht="15">
      <c r="O1954" s="79" t="s">
        <v>2072</v>
      </c>
      <c r="P1954" s="79">
        <v>908651</v>
      </c>
    </row>
    <row r="1955" spans="15:16" ht="15">
      <c r="O1955" s="79" t="s">
        <v>2073</v>
      </c>
      <c r="P1955" s="79">
        <v>55210</v>
      </c>
    </row>
    <row r="1956" spans="15:16" ht="15">
      <c r="O1956" s="79" t="s">
        <v>2074</v>
      </c>
      <c r="P1956" s="79">
        <v>907535</v>
      </c>
    </row>
    <row r="1957" spans="15:16" ht="15">
      <c r="O1957" s="79" t="s">
        <v>2075</v>
      </c>
      <c r="P1957" s="79">
        <v>909393</v>
      </c>
    </row>
    <row r="1958" spans="15:16" ht="15">
      <c r="O1958" s="79" t="s">
        <v>2076</v>
      </c>
      <c r="P1958" s="79">
        <v>53222</v>
      </c>
    </row>
    <row r="1959" spans="15:16" ht="15">
      <c r="O1959" s="79" t="s">
        <v>2077</v>
      </c>
      <c r="P1959" s="79">
        <v>907337</v>
      </c>
    </row>
    <row r="1960" spans="15:16" ht="15">
      <c r="O1960" s="79" t="s">
        <v>2078</v>
      </c>
      <c r="P1960" s="79">
        <v>80561</v>
      </c>
    </row>
    <row r="1961" spans="15:16" ht="15">
      <c r="O1961" s="79" t="s">
        <v>2079</v>
      </c>
      <c r="P1961" s="79">
        <v>57867</v>
      </c>
    </row>
    <row r="1962" spans="15:16" ht="15">
      <c r="O1962" s="79" t="s">
        <v>2080</v>
      </c>
      <c r="P1962" s="79">
        <v>7624</v>
      </c>
    </row>
    <row r="1963" spans="15:16" ht="15">
      <c r="O1963" s="79" t="s">
        <v>2081</v>
      </c>
      <c r="P1963" s="79">
        <v>7310</v>
      </c>
    </row>
    <row r="1964" spans="15:16" ht="15">
      <c r="O1964" s="79" t="s">
        <v>2082</v>
      </c>
      <c r="P1964" s="79">
        <v>62100</v>
      </c>
    </row>
    <row r="1965" spans="15:16" ht="15">
      <c r="O1965" s="79" t="s">
        <v>2083</v>
      </c>
      <c r="P1965" s="79">
        <v>9982</v>
      </c>
    </row>
    <row r="1966" spans="15:16" ht="15">
      <c r="O1966" s="79" t="s">
        <v>2084</v>
      </c>
      <c r="P1966" s="79">
        <v>83796</v>
      </c>
    </row>
    <row r="1967" spans="15:16" ht="15">
      <c r="O1967" s="79" t="s">
        <v>2085</v>
      </c>
      <c r="P1967" s="79">
        <v>55846</v>
      </c>
    </row>
    <row r="1968" spans="15:16" ht="15">
      <c r="O1968" s="79" t="s">
        <v>2086</v>
      </c>
      <c r="P1968" s="79">
        <v>903203</v>
      </c>
    </row>
    <row r="1969" spans="15:16" ht="15">
      <c r="O1969" s="79" t="s">
        <v>2087</v>
      </c>
      <c r="P1969" s="79">
        <v>906685</v>
      </c>
    </row>
    <row r="1970" spans="15:16" ht="15">
      <c r="O1970" s="79" t="s">
        <v>2088</v>
      </c>
      <c r="P1970" s="79">
        <v>57586</v>
      </c>
    </row>
    <row r="1971" spans="15:16" ht="15">
      <c r="O1971" s="79" t="s">
        <v>2089</v>
      </c>
      <c r="P1971" s="79">
        <v>50993</v>
      </c>
    </row>
    <row r="1972" spans="15:16" ht="15">
      <c r="O1972" s="79" t="s">
        <v>2090</v>
      </c>
      <c r="P1972" s="79">
        <v>56456</v>
      </c>
    </row>
    <row r="1973" spans="15:16" ht="15">
      <c r="O1973" s="79" t="s">
        <v>2091</v>
      </c>
      <c r="P1973" s="79">
        <v>57512</v>
      </c>
    </row>
    <row r="1974" spans="15:16" ht="15">
      <c r="O1974" s="79" t="s">
        <v>2092</v>
      </c>
      <c r="P1974" s="79">
        <v>902536</v>
      </c>
    </row>
    <row r="1975" spans="15:16" ht="15">
      <c r="O1975" s="79" t="s">
        <v>2093</v>
      </c>
      <c r="P1975" s="79">
        <v>902346</v>
      </c>
    </row>
    <row r="1976" spans="15:16" ht="15">
      <c r="O1976" s="79" t="s">
        <v>2094</v>
      </c>
      <c r="P1976" s="79">
        <v>906529</v>
      </c>
    </row>
    <row r="1977" spans="15:16" ht="15">
      <c r="O1977" s="79" t="s">
        <v>2095</v>
      </c>
      <c r="P1977" s="79">
        <v>7970</v>
      </c>
    </row>
    <row r="1978" spans="15:16" ht="15">
      <c r="O1978" s="79" t="s">
        <v>2096</v>
      </c>
      <c r="P1978" s="79">
        <v>1899</v>
      </c>
    </row>
    <row r="1979" spans="15:16" ht="15">
      <c r="O1979" s="79" t="s">
        <v>2097</v>
      </c>
      <c r="P1979" s="79">
        <v>4514</v>
      </c>
    </row>
    <row r="1980" spans="15:16" ht="15">
      <c r="O1980" s="79" t="s">
        <v>2098</v>
      </c>
      <c r="P1980" s="79">
        <v>57611</v>
      </c>
    </row>
    <row r="1981" spans="15:16" ht="15">
      <c r="O1981" s="79" t="s">
        <v>2099</v>
      </c>
      <c r="P1981" s="79">
        <v>902452</v>
      </c>
    </row>
    <row r="1982" spans="15:16" ht="15">
      <c r="O1982" s="79" t="s">
        <v>2100</v>
      </c>
      <c r="P1982" s="79">
        <v>906107</v>
      </c>
    </row>
    <row r="1983" spans="15:16" ht="15">
      <c r="O1983" s="79" t="s">
        <v>2101</v>
      </c>
      <c r="P1983" s="79">
        <v>903062</v>
      </c>
    </row>
    <row r="1984" spans="15:16" ht="15">
      <c r="O1984" s="79" t="s">
        <v>2102</v>
      </c>
      <c r="P1984" s="79">
        <v>7260</v>
      </c>
    </row>
    <row r="1985" spans="15:16" ht="15">
      <c r="O1985" s="79" t="s">
        <v>2103</v>
      </c>
      <c r="P1985" s="79">
        <v>53750</v>
      </c>
    </row>
    <row r="1986" spans="15:16" ht="15">
      <c r="O1986" s="79" t="s">
        <v>2104</v>
      </c>
      <c r="P1986" s="79">
        <v>7120</v>
      </c>
    </row>
    <row r="1987" spans="15:16" ht="15">
      <c r="O1987" s="79" t="s">
        <v>2105</v>
      </c>
      <c r="P1987" s="79">
        <v>902700</v>
      </c>
    </row>
    <row r="1988" spans="15:16" ht="15">
      <c r="O1988" s="79" t="s">
        <v>2106</v>
      </c>
      <c r="P1988" s="79">
        <v>911949</v>
      </c>
    </row>
    <row r="1989" spans="15:16" ht="15">
      <c r="O1989" s="79" t="s">
        <v>2107</v>
      </c>
      <c r="P1989" s="79">
        <v>57421</v>
      </c>
    </row>
    <row r="1990" spans="15:16" ht="15">
      <c r="O1990" s="79" t="s">
        <v>2108</v>
      </c>
      <c r="P1990" s="79">
        <v>909156</v>
      </c>
    </row>
    <row r="1991" spans="15:16" ht="15">
      <c r="O1991" s="79" t="s">
        <v>2109</v>
      </c>
      <c r="P1991" s="79">
        <v>903575</v>
      </c>
    </row>
    <row r="1992" spans="15:16" ht="15">
      <c r="O1992" s="79" t="s">
        <v>2110</v>
      </c>
      <c r="P1992" s="79">
        <v>902254</v>
      </c>
    </row>
    <row r="1993" spans="15:16" ht="15">
      <c r="O1993" s="79" t="s">
        <v>2111</v>
      </c>
      <c r="P1993" s="79">
        <v>905117</v>
      </c>
    </row>
    <row r="1994" spans="15:16" ht="15">
      <c r="O1994" s="79" t="s">
        <v>2112</v>
      </c>
      <c r="P1994" s="79">
        <v>57074</v>
      </c>
    </row>
    <row r="1995" spans="15:16" ht="15">
      <c r="O1995" s="79" t="s">
        <v>2113</v>
      </c>
      <c r="P1995" s="79">
        <v>2988</v>
      </c>
    </row>
    <row r="1996" spans="15:16" ht="15">
      <c r="O1996" s="79" t="s">
        <v>2114</v>
      </c>
      <c r="P1996" s="79">
        <v>902627</v>
      </c>
    </row>
    <row r="1997" spans="15:16" ht="15">
      <c r="O1997" s="79" t="s">
        <v>2115</v>
      </c>
      <c r="P1997" s="79">
        <v>57677</v>
      </c>
    </row>
    <row r="1998" spans="15:16" ht="15">
      <c r="O1998" s="79" t="s">
        <v>2116</v>
      </c>
      <c r="P1998" s="79">
        <v>906925</v>
      </c>
    </row>
    <row r="1999" spans="15:16" ht="15">
      <c r="O1999" s="79" t="s">
        <v>2117</v>
      </c>
      <c r="P1999" s="79">
        <v>901538</v>
      </c>
    </row>
    <row r="2000" spans="15:16" ht="15">
      <c r="O2000" s="79" t="s">
        <v>2118</v>
      </c>
      <c r="P2000" s="79">
        <v>7153</v>
      </c>
    </row>
    <row r="2001" spans="15:16" ht="15">
      <c r="O2001" s="79" t="s">
        <v>2119</v>
      </c>
      <c r="P2001" s="79">
        <v>54781</v>
      </c>
    </row>
    <row r="2002" spans="15:16" ht="15">
      <c r="O2002" s="79" t="s">
        <v>2120</v>
      </c>
      <c r="P2002" s="79">
        <v>901728</v>
      </c>
    </row>
    <row r="2003" spans="15:16" ht="15">
      <c r="O2003" s="79" t="s">
        <v>2121</v>
      </c>
      <c r="P2003" s="79">
        <v>9011</v>
      </c>
    </row>
    <row r="2004" spans="15:16" ht="15">
      <c r="O2004" s="79" t="s">
        <v>2122</v>
      </c>
      <c r="P2004" s="79">
        <v>904433</v>
      </c>
    </row>
    <row r="2005" spans="15:16" ht="15">
      <c r="O2005" s="79" t="s">
        <v>2123</v>
      </c>
      <c r="P2005" s="79">
        <v>7871</v>
      </c>
    </row>
    <row r="2006" spans="15:16" ht="15">
      <c r="O2006" s="79" t="s">
        <v>2124</v>
      </c>
      <c r="P2006" s="79">
        <v>75900</v>
      </c>
    </row>
    <row r="2007" spans="15:16" ht="15">
      <c r="O2007" s="79" t="s">
        <v>2125</v>
      </c>
      <c r="P2007" s="79">
        <v>905810</v>
      </c>
    </row>
    <row r="2008" spans="15:16" ht="15">
      <c r="O2008" s="79" t="s">
        <v>2126</v>
      </c>
      <c r="P2008" s="79">
        <v>1065</v>
      </c>
    </row>
    <row r="2009" spans="15:16" ht="15">
      <c r="O2009" s="79" t="s">
        <v>2127</v>
      </c>
      <c r="P2009" s="79">
        <v>20061</v>
      </c>
    </row>
    <row r="2010" spans="15:16" ht="15">
      <c r="O2010" s="79" t="s">
        <v>2128</v>
      </c>
      <c r="P2010" s="79">
        <v>83180</v>
      </c>
    </row>
    <row r="2011" spans="15:16" ht="15">
      <c r="O2011" s="79" t="s">
        <v>2129</v>
      </c>
      <c r="P2011" s="79">
        <v>8829</v>
      </c>
    </row>
    <row r="2012" spans="15:16" ht="15">
      <c r="O2012" s="79" t="s">
        <v>2129</v>
      </c>
      <c r="P2012" s="79">
        <v>9995</v>
      </c>
    </row>
    <row r="2013" spans="15:16" ht="15">
      <c r="O2013" s="79" t="s">
        <v>2130</v>
      </c>
      <c r="P2013" s="79">
        <v>8842</v>
      </c>
    </row>
    <row r="2014" spans="15:16" ht="15">
      <c r="O2014" s="79" t="s">
        <v>2131</v>
      </c>
      <c r="P2014" s="79">
        <v>911130</v>
      </c>
    </row>
    <row r="2015" spans="15:16" ht="15">
      <c r="O2015" s="79" t="s">
        <v>2132</v>
      </c>
      <c r="P2015" s="79">
        <v>51911</v>
      </c>
    </row>
    <row r="2016" spans="15:16" ht="15">
      <c r="O2016" s="79" t="s">
        <v>2133</v>
      </c>
      <c r="P2016" s="79">
        <v>54501</v>
      </c>
    </row>
    <row r="2017" spans="15:16" ht="15">
      <c r="O2017" s="79" t="s">
        <v>2134</v>
      </c>
      <c r="P2017" s="79">
        <v>57660</v>
      </c>
    </row>
    <row r="2018" spans="15:16" ht="15">
      <c r="O2018" s="79" t="s">
        <v>2135</v>
      </c>
      <c r="P2018" s="79">
        <v>909707</v>
      </c>
    </row>
    <row r="2019" spans="15:16" ht="15">
      <c r="O2019" s="79" t="s">
        <v>2136</v>
      </c>
      <c r="P2019" s="79">
        <v>904144</v>
      </c>
    </row>
    <row r="2020" spans="15:16" ht="15">
      <c r="O2020" s="79" t="s">
        <v>2137</v>
      </c>
      <c r="P2020" s="79">
        <v>905331</v>
      </c>
    </row>
    <row r="2021" spans="15:16" ht="15">
      <c r="O2021" s="79" t="s">
        <v>2138</v>
      </c>
      <c r="P2021" s="79">
        <v>904700</v>
      </c>
    </row>
    <row r="2022" spans="15:16" ht="15">
      <c r="O2022" s="79" t="s">
        <v>2139</v>
      </c>
      <c r="P2022" s="79">
        <v>911515</v>
      </c>
    </row>
    <row r="2023" spans="15:16" ht="15">
      <c r="O2023" s="79" t="s">
        <v>2140</v>
      </c>
      <c r="P2023" s="79">
        <v>5388</v>
      </c>
    </row>
    <row r="2024" spans="15:16" ht="15">
      <c r="O2024" s="79" t="s">
        <v>2141</v>
      </c>
      <c r="P2024" s="79">
        <v>5990</v>
      </c>
    </row>
    <row r="2025" spans="15:16" ht="15">
      <c r="O2025" s="79" t="s">
        <v>2142</v>
      </c>
      <c r="P2025" s="79">
        <v>8143</v>
      </c>
    </row>
    <row r="2026" spans="15:16" ht="15">
      <c r="O2026" s="79" t="s">
        <v>2143</v>
      </c>
      <c r="P2026" s="79">
        <v>8565</v>
      </c>
    </row>
    <row r="2027" spans="15:16" ht="15">
      <c r="O2027" s="79" t="s">
        <v>2144</v>
      </c>
      <c r="P2027" s="79">
        <v>8921</v>
      </c>
    </row>
    <row r="2028" spans="15:16" ht="15">
      <c r="O2028" s="79" t="s">
        <v>2145</v>
      </c>
      <c r="P2028" s="79">
        <v>2113</v>
      </c>
    </row>
    <row r="2029" spans="15:16" ht="15">
      <c r="O2029" s="79" t="s">
        <v>2146</v>
      </c>
      <c r="P2029" s="79">
        <v>9191</v>
      </c>
    </row>
    <row r="2030" spans="15:16" ht="15">
      <c r="O2030" s="79" t="s">
        <v>2147</v>
      </c>
      <c r="P2030" s="79">
        <v>905349</v>
      </c>
    </row>
    <row r="2031" spans="15:16" ht="15">
      <c r="O2031" s="79" t="s">
        <v>2148</v>
      </c>
      <c r="P2031" s="79">
        <v>906248</v>
      </c>
    </row>
    <row r="2032" spans="15:16" ht="15">
      <c r="O2032" s="79" t="s">
        <v>2149</v>
      </c>
      <c r="P2032" s="79">
        <v>2451</v>
      </c>
    </row>
    <row r="2033" spans="15:16" ht="15">
      <c r="O2033" s="79" t="s">
        <v>2150</v>
      </c>
      <c r="P2033" s="79">
        <v>902866</v>
      </c>
    </row>
    <row r="2034" spans="15:16" ht="15">
      <c r="O2034" s="79" t="s">
        <v>2151</v>
      </c>
      <c r="P2034" s="79">
        <v>53362</v>
      </c>
    </row>
    <row r="2035" spans="15:16" ht="15">
      <c r="O2035" s="79" t="s">
        <v>2152</v>
      </c>
      <c r="P2035" s="79">
        <v>6080</v>
      </c>
    </row>
    <row r="2036" spans="15:16" ht="15">
      <c r="O2036" s="79" t="s">
        <v>2153</v>
      </c>
      <c r="P2036" s="79">
        <v>910941</v>
      </c>
    </row>
    <row r="2037" spans="15:16" ht="15">
      <c r="O2037" s="79" t="s">
        <v>2154</v>
      </c>
      <c r="P2037" s="79">
        <v>62300</v>
      </c>
    </row>
    <row r="2038" spans="15:16" ht="15">
      <c r="O2038" s="79" t="s">
        <v>2154</v>
      </c>
      <c r="P2038" s="79">
        <v>81663</v>
      </c>
    </row>
    <row r="2039" spans="15:16" ht="15">
      <c r="O2039" s="79" t="s">
        <v>2155</v>
      </c>
      <c r="P2039" s="79">
        <v>902114</v>
      </c>
    </row>
    <row r="2040" spans="15:16" ht="15">
      <c r="O2040" s="79" t="s">
        <v>2156</v>
      </c>
      <c r="P2040" s="79">
        <v>55482</v>
      </c>
    </row>
    <row r="2041" spans="15:16" ht="15">
      <c r="O2041" s="79" t="s">
        <v>2157</v>
      </c>
      <c r="P2041" s="79">
        <v>81775</v>
      </c>
    </row>
    <row r="2042" spans="15:16" ht="15">
      <c r="O2042" s="79" t="s">
        <v>2158</v>
      </c>
      <c r="P2042" s="79">
        <v>4464</v>
      </c>
    </row>
    <row r="2043" spans="15:16" ht="15">
      <c r="O2043" s="79" t="s">
        <v>2159</v>
      </c>
      <c r="P2043" s="79">
        <v>80016</v>
      </c>
    </row>
    <row r="2044" spans="15:16" ht="15">
      <c r="O2044" s="79" t="s">
        <v>2160</v>
      </c>
      <c r="P2044" s="79">
        <v>911571</v>
      </c>
    </row>
    <row r="2045" spans="15:16" ht="15">
      <c r="O2045" s="79" t="s">
        <v>2161</v>
      </c>
      <c r="P2045" s="79">
        <v>908728</v>
      </c>
    </row>
    <row r="2046" spans="15:16" ht="15">
      <c r="O2046" s="79" t="s">
        <v>2162</v>
      </c>
      <c r="P2046" s="79">
        <v>905877</v>
      </c>
    </row>
    <row r="2047" spans="15:16" ht="15">
      <c r="O2047" s="79" t="s">
        <v>2163</v>
      </c>
      <c r="P2047" s="79">
        <v>908133</v>
      </c>
    </row>
    <row r="2048" spans="15:16" ht="15">
      <c r="O2048" s="79" t="s">
        <v>2164</v>
      </c>
      <c r="P2048" s="79">
        <v>904045</v>
      </c>
    </row>
    <row r="2049" spans="15:16" ht="15">
      <c r="O2049" s="79" t="s">
        <v>2165</v>
      </c>
      <c r="P2049" s="79">
        <v>911403</v>
      </c>
    </row>
    <row r="2050" spans="15:16" ht="15">
      <c r="O2050" s="79" t="s">
        <v>2166</v>
      </c>
      <c r="P2050" s="79">
        <v>911361</v>
      </c>
    </row>
    <row r="2051" spans="15:16" ht="15">
      <c r="O2051" s="79" t="s">
        <v>2167</v>
      </c>
      <c r="P2051" s="79">
        <v>906081</v>
      </c>
    </row>
    <row r="2052" spans="15:16" ht="15">
      <c r="O2052" s="79" t="s">
        <v>2168</v>
      </c>
      <c r="P2052" s="79">
        <v>905893</v>
      </c>
    </row>
    <row r="2053" spans="15:16" ht="15">
      <c r="O2053" s="79" t="s">
        <v>2169</v>
      </c>
      <c r="P2053" s="79">
        <v>908155</v>
      </c>
    </row>
    <row r="2054" spans="15:16" ht="15">
      <c r="O2054" s="79" t="s">
        <v>2170</v>
      </c>
      <c r="P2054" s="79">
        <v>911032</v>
      </c>
    </row>
    <row r="2055" spans="15:16" ht="15">
      <c r="O2055" s="79" t="s">
        <v>2171</v>
      </c>
      <c r="P2055" s="79">
        <v>905885</v>
      </c>
    </row>
    <row r="2056" spans="15:16" ht="15">
      <c r="O2056" s="79" t="s">
        <v>2172</v>
      </c>
      <c r="P2056" s="79">
        <v>906693</v>
      </c>
    </row>
    <row r="2057" spans="15:16" ht="15">
      <c r="O2057" s="79" t="s">
        <v>2173</v>
      </c>
      <c r="P2057" s="79">
        <v>901405</v>
      </c>
    </row>
    <row r="2058" spans="15:16" ht="15">
      <c r="O2058" s="79" t="s">
        <v>2174</v>
      </c>
      <c r="P2058" s="79">
        <v>910962</v>
      </c>
    </row>
    <row r="2059" spans="15:16" ht="15">
      <c r="O2059" s="79" t="s">
        <v>2175</v>
      </c>
      <c r="P2059" s="79">
        <v>904011</v>
      </c>
    </row>
    <row r="2060" spans="15:16" ht="15">
      <c r="O2060" s="79" t="s">
        <v>2176</v>
      </c>
      <c r="P2060" s="79">
        <v>908111</v>
      </c>
    </row>
    <row r="2061" spans="15:16" ht="15">
      <c r="O2061" s="79" t="s">
        <v>2177</v>
      </c>
      <c r="P2061" s="79">
        <v>904227</v>
      </c>
    </row>
    <row r="2062" spans="15:16" ht="15">
      <c r="O2062" s="79" t="s">
        <v>2178</v>
      </c>
      <c r="P2062" s="79">
        <v>902833</v>
      </c>
    </row>
    <row r="2063" spans="15:16" ht="15">
      <c r="O2063" s="79" t="s">
        <v>2179</v>
      </c>
      <c r="P2063" s="79">
        <v>911207</v>
      </c>
    </row>
    <row r="2064" spans="15:16" ht="15">
      <c r="O2064" s="79" t="s">
        <v>2180</v>
      </c>
      <c r="P2064" s="79">
        <v>905901</v>
      </c>
    </row>
    <row r="2065" spans="15:16" ht="15">
      <c r="O2065" s="79" t="s">
        <v>2181</v>
      </c>
      <c r="P2065" s="79">
        <v>905851</v>
      </c>
    </row>
    <row r="2066" spans="15:16" ht="15">
      <c r="O2066" s="79" t="s">
        <v>2182</v>
      </c>
      <c r="P2066" s="79">
        <v>56241</v>
      </c>
    </row>
    <row r="2067" spans="15:16" ht="15">
      <c r="O2067" s="79" t="s">
        <v>2183</v>
      </c>
      <c r="P2067" s="79">
        <v>908853</v>
      </c>
    </row>
    <row r="2068" spans="15:16" ht="15">
      <c r="O2068" s="79" t="s">
        <v>2184</v>
      </c>
      <c r="P2068" s="79">
        <v>908842</v>
      </c>
    </row>
    <row r="2069" spans="15:16" ht="15">
      <c r="O2069" s="79" t="s">
        <v>2185</v>
      </c>
      <c r="P2069" s="79">
        <v>905950</v>
      </c>
    </row>
    <row r="2070" spans="15:16" ht="15">
      <c r="O2070" s="79" t="s">
        <v>2186</v>
      </c>
      <c r="P2070" s="79">
        <v>903260</v>
      </c>
    </row>
    <row r="2071" spans="15:16" ht="15">
      <c r="O2071" s="79" t="s">
        <v>2187</v>
      </c>
      <c r="P2071" s="79">
        <v>4167</v>
      </c>
    </row>
    <row r="2072" spans="15:16" ht="15">
      <c r="O2072" s="79" t="s">
        <v>2188</v>
      </c>
      <c r="P2072" s="79">
        <v>54947</v>
      </c>
    </row>
    <row r="2073" spans="15:16" ht="15">
      <c r="O2073" s="79" t="s">
        <v>2189</v>
      </c>
      <c r="P2073" s="79">
        <v>904391</v>
      </c>
    </row>
    <row r="2074" spans="15:16" ht="15">
      <c r="O2074" s="79" t="s">
        <v>2190</v>
      </c>
      <c r="P2074" s="79">
        <v>903104</v>
      </c>
    </row>
    <row r="2075" spans="15:16" ht="15">
      <c r="O2075" s="79" t="s">
        <v>2191</v>
      </c>
      <c r="P2075" s="79">
        <v>901553</v>
      </c>
    </row>
    <row r="2076" spans="15:16" ht="15">
      <c r="O2076" s="79" t="s">
        <v>2192</v>
      </c>
      <c r="P2076" s="79">
        <v>909099</v>
      </c>
    </row>
    <row r="2077" spans="15:16" ht="15">
      <c r="O2077" s="79" t="s">
        <v>2193</v>
      </c>
      <c r="P2077" s="79">
        <v>903864</v>
      </c>
    </row>
    <row r="2078" spans="15:16" ht="15">
      <c r="O2078" s="79" t="s">
        <v>2194</v>
      </c>
      <c r="P2078" s="79">
        <v>911228</v>
      </c>
    </row>
    <row r="2079" spans="15:16" ht="15">
      <c r="O2079" s="79" t="s">
        <v>2195</v>
      </c>
      <c r="P2079" s="79">
        <v>9808</v>
      </c>
    </row>
    <row r="2080" spans="15:16" ht="15">
      <c r="O2080" s="79" t="s">
        <v>2196</v>
      </c>
      <c r="P2080" s="79">
        <v>910808</v>
      </c>
    </row>
    <row r="2081" spans="15:16" ht="15">
      <c r="O2081" s="79" t="s">
        <v>2197</v>
      </c>
      <c r="P2081" s="79">
        <v>81101</v>
      </c>
    </row>
    <row r="2082" spans="15:16" ht="15">
      <c r="O2082" s="79" t="s">
        <v>2198</v>
      </c>
      <c r="P2082" s="79">
        <v>906339</v>
      </c>
    </row>
    <row r="2083" spans="15:16" ht="15">
      <c r="O2083" s="79" t="s">
        <v>2199</v>
      </c>
      <c r="P2083" s="79">
        <v>52950</v>
      </c>
    </row>
    <row r="2084" spans="15:16" ht="15">
      <c r="O2084" s="79" t="s">
        <v>2200</v>
      </c>
      <c r="P2084" s="79">
        <v>903377</v>
      </c>
    </row>
    <row r="2085" spans="15:16" ht="15">
      <c r="O2085" s="79" t="s">
        <v>2201</v>
      </c>
      <c r="P2085" s="79">
        <v>3730</v>
      </c>
    </row>
    <row r="2086" spans="15:16" ht="15">
      <c r="O2086" s="79" t="s">
        <v>2202</v>
      </c>
      <c r="P2086" s="79">
        <v>910269</v>
      </c>
    </row>
    <row r="2087" spans="15:16" ht="15">
      <c r="O2087" s="79" t="s">
        <v>2203</v>
      </c>
      <c r="P2087" s="79">
        <v>9991</v>
      </c>
    </row>
    <row r="2088" spans="15:16" ht="15">
      <c r="O2088" s="79" t="s">
        <v>2204</v>
      </c>
      <c r="P2088" s="79">
        <v>7491</v>
      </c>
    </row>
    <row r="2089" spans="15:16" ht="15">
      <c r="O2089" s="79" t="s">
        <v>2205</v>
      </c>
      <c r="P2089" s="79">
        <v>9965</v>
      </c>
    </row>
    <row r="2090" spans="15:16" ht="15">
      <c r="O2090" s="79" t="s">
        <v>2206</v>
      </c>
      <c r="P2090" s="79">
        <v>84028</v>
      </c>
    </row>
    <row r="2091" spans="15:16" ht="15">
      <c r="O2091" s="79" t="s">
        <v>2207</v>
      </c>
      <c r="P2091" s="79">
        <v>53073</v>
      </c>
    </row>
    <row r="2092" spans="15:16" ht="15">
      <c r="O2092" s="79" t="s">
        <v>2208</v>
      </c>
      <c r="P2092" s="79">
        <v>3433</v>
      </c>
    </row>
    <row r="2093" spans="15:16" ht="15">
      <c r="O2093" s="79" t="s">
        <v>2209</v>
      </c>
      <c r="P2093" s="79">
        <v>908379</v>
      </c>
    </row>
    <row r="2094" spans="15:16" ht="15">
      <c r="O2094" s="79" t="s">
        <v>2210</v>
      </c>
      <c r="P2094" s="79">
        <v>906651</v>
      </c>
    </row>
    <row r="2095" spans="15:16" ht="15">
      <c r="O2095" s="79" t="s">
        <v>2211</v>
      </c>
      <c r="P2095" s="79">
        <v>53420</v>
      </c>
    </row>
    <row r="2096" spans="15:16" ht="15">
      <c r="O2096" s="79" t="s">
        <v>2212</v>
      </c>
      <c r="P2096" s="79">
        <v>4010</v>
      </c>
    </row>
    <row r="2097" spans="15:16" ht="15">
      <c r="O2097" s="79" t="s">
        <v>2213</v>
      </c>
      <c r="P2097" s="79">
        <v>80019</v>
      </c>
    </row>
    <row r="2098" spans="15:16" ht="15">
      <c r="O2098" s="79" t="s">
        <v>2214</v>
      </c>
      <c r="P2098" s="79">
        <v>909461</v>
      </c>
    </row>
    <row r="2099" spans="15:16" ht="15">
      <c r="O2099" s="79" t="s">
        <v>2215</v>
      </c>
      <c r="P2099" s="79">
        <v>911326</v>
      </c>
    </row>
    <row r="2100" spans="15:16" ht="15">
      <c r="O2100" s="79" t="s">
        <v>2216</v>
      </c>
      <c r="P2100" s="79">
        <v>902049</v>
      </c>
    </row>
    <row r="2101" spans="15:16" ht="15">
      <c r="O2101" s="79" t="s">
        <v>2217</v>
      </c>
      <c r="P2101" s="79">
        <v>2377</v>
      </c>
    </row>
    <row r="2102" spans="15:16" ht="15">
      <c r="O2102" s="79" t="s">
        <v>2218</v>
      </c>
      <c r="P2102" s="79">
        <v>55664</v>
      </c>
    </row>
    <row r="2103" spans="15:16" ht="15">
      <c r="O2103" s="79" t="s">
        <v>2219</v>
      </c>
      <c r="P2103" s="79">
        <v>906230</v>
      </c>
    </row>
    <row r="2104" spans="15:16" ht="15">
      <c r="O2104" s="79" t="s">
        <v>2220</v>
      </c>
      <c r="P2104" s="79">
        <v>903716</v>
      </c>
    </row>
    <row r="2105" spans="15:16" ht="15">
      <c r="O2105" s="79" t="s">
        <v>2221</v>
      </c>
      <c r="P2105" s="79">
        <v>907329</v>
      </c>
    </row>
    <row r="2106" spans="15:16" ht="15">
      <c r="O2106" s="79" t="s">
        <v>2222</v>
      </c>
      <c r="P2106" s="79">
        <v>906578</v>
      </c>
    </row>
    <row r="2107" spans="15:16" ht="15">
      <c r="O2107" s="79" t="s">
        <v>2223</v>
      </c>
      <c r="P2107" s="79">
        <v>7178</v>
      </c>
    </row>
    <row r="2108" spans="15:16" ht="15">
      <c r="O2108" s="79" t="s">
        <v>2224</v>
      </c>
      <c r="P2108" s="79">
        <v>54641</v>
      </c>
    </row>
    <row r="2109" spans="15:16" ht="15">
      <c r="O2109" s="79" t="s">
        <v>2225</v>
      </c>
      <c r="P2109" s="79">
        <v>83138</v>
      </c>
    </row>
    <row r="2110" spans="15:16" ht="15">
      <c r="O2110" s="79" t="s">
        <v>2226</v>
      </c>
      <c r="P2110" s="79">
        <v>53511</v>
      </c>
    </row>
    <row r="2111" spans="15:16" ht="15">
      <c r="O2111" s="79" t="s">
        <v>2227</v>
      </c>
      <c r="P2111" s="79">
        <v>6691</v>
      </c>
    </row>
    <row r="2112" spans="15:16" ht="15">
      <c r="O2112" s="79" t="s">
        <v>2228</v>
      </c>
      <c r="P2112" s="79">
        <v>911340</v>
      </c>
    </row>
    <row r="2113" spans="15:16" ht="15">
      <c r="O2113" s="79" t="s">
        <v>2229</v>
      </c>
      <c r="P2113" s="79">
        <v>7194</v>
      </c>
    </row>
    <row r="2114" spans="15:16" ht="15">
      <c r="O2114" s="79" t="s">
        <v>2230</v>
      </c>
      <c r="P2114" s="79">
        <v>75600</v>
      </c>
    </row>
    <row r="2115" spans="15:16" ht="15">
      <c r="O2115" s="79" t="s">
        <v>2231</v>
      </c>
      <c r="P2115" s="79">
        <v>909797</v>
      </c>
    </row>
    <row r="2116" spans="15:16" ht="15">
      <c r="O2116" s="79" t="s">
        <v>2232</v>
      </c>
      <c r="P2116" s="79">
        <v>904581</v>
      </c>
    </row>
    <row r="2117" spans="15:16" ht="15">
      <c r="O2117" s="79" t="s">
        <v>2233</v>
      </c>
      <c r="P2117" s="79">
        <v>81573</v>
      </c>
    </row>
    <row r="2118" spans="15:16" ht="15">
      <c r="O2118" s="79" t="s">
        <v>2234</v>
      </c>
      <c r="P2118" s="79">
        <v>909999</v>
      </c>
    </row>
    <row r="2119" spans="15:16" ht="15">
      <c r="O2119" s="79" t="s">
        <v>2235</v>
      </c>
      <c r="P2119" s="79">
        <v>79000</v>
      </c>
    </row>
    <row r="2120" spans="15:16" ht="15">
      <c r="O2120" s="79" t="s">
        <v>2236</v>
      </c>
      <c r="P2120" s="79">
        <v>905240</v>
      </c>
    </row>
    <row r="2121" spans="15:16" ht="15">
      <c r="O2121" s="79" t="s">
        <v>2237</v>
      </c>
      <c r="P2121" s="79">
        <v>2393</v>
      </c>
    </row>
    <row r="2122" spans="15:16" ht="15">
      <c r="O2122" s="79" t="s">
        <v>2238</v>
      </c>
      <c r="P2122" s="79">
        <v>81551</v>
      </c>
    </row>
    <row r="2123" spans="15:16" ht="15">
      <c r="O2123" s="79" t="s">
        <v>2239</v>
      </c>
      <c r="P2123" s="79">
        <v>9224</v>
      </c>
    </row>
    <row r="2124" spans="15:16" ht="15">
      <c r="O2124" s="79" t="s">
        <v>2240</v>
      </c>
      <c r="P2124" s="79">
        <v>5603</v>
      </c>
    </row>
    <row r="2125" spans="15:16" ht="15">
      <c r="O2125" s="79" t="s">
        <v>2241</v>
      </c>
      <c r="P2125" s="79">
        <v>55722</v>
      </c>
    </row>
    <row r="2126" spans="15:16" ht="15">
      <c r="O2126" s="79" t="s">
        <v>2242</v>
      </c>
      <c r="P2126" s="79">
        <v>5834</v>
      </c>
    </row>
    <row r="2127" spans="15:16" ht="15">
      <c r="O2127" s="79" t="s">
        <v>2243</v>
      </c>
      <c r="P2127" s="79">
        <v>9472</v>
      </c>
    </row>
    <row r="2128" spans="15:16" ht="15">
      <c r="O2128" s="79" t="s">
        <v>2244</v>
      </c>
      <c r="P2128" s="79">
        <v>82383</v>
      </c>
    </row>
    <row r="2129" spans="15:16" ht="15">
      <c r="O2129" s="79" t="s">
        <v>2245</v>
      </c>
      <c r="P2129" s="79">
        <v>4274</v>
      </c>
    </row>
    <row r="2130" spans="15:16" ht="15">
      <c r="O2130" s="79" t="s">
        <v>2246</v>
      </c>
      <c r="P2130" s="79">
        <v>83523</v>
      </c>
    </row>
    <row r="2131" spans="15:16" ht="15">
      <c r="O2131" s="79" t="s">
        <v>2247</v>
      </c>
      <c r="P2131" s="79">
        <v>52645</v>
      </c>
    </row>
    <row r="2132" spans="15:16" ht="15">
      <c r="O2132" s="79" t="s">
        <v>2248</v>
      </c>
      <c r="P2132" s="79">
        <v>906347</v>
      </c>
    </row>
    <row r="2133" spans="15:16" ht="15">
      <c r="O2133" s="79" t="s">
        <v>2249</v>
      </c>
      <c r="P2133" s="79">
        <v>81854</v>
      </c>
    </row>
    <row r="2134" spans="15:16" ht="15">
      <c r="O2134" s="79" t="s">
        <v>2250</v>
      </c>
      <c r="P2134" s="79">
        <v>6873</v>
      </c>
    </row>
    <row r="2135" spans="15:16" ht="15">
      <c r="O2135" s="79" t="s">
        <v>2251</v>
      </c>
      <c r="P2135" s="79">
        <v>50007</v>
      </c>
    </row>
    <row r="2136" spans="15:16" ht="15">
      <c r="O2136" s="79" t="s">
        <v>2252</v>
      </c>
      <c r="P2136" s="79">
        <v>83453</v>
      </c>
    </row>
    <row r="2137" spans="15:16" ht="15">
      <c r="O2137" s="79" t="s">
        <v>2253</v>
      </c>
      <c r="P2137" s="79">
        <v>903658</v>
      </c>
    </row>
    <row r="2138" spans="15:16" ht="15">
      <c r="O2138" s="79" t="s">
        <v>2254</v>
      </c>
      <c r="P2138" s="79">
        <v>81944</v>
      </c>
    </row>
    <row r="2139" spans="15:16" ht="15">
      <c r="O2139" s="79" t="s">
        <v>2255</v>
      </c>
      <c r="P2139" s="79">
        <v>904268</v>
      </c>
    </row>
    <row r="2140" spans="15:16" ht="15">
      <c r="O2140" s="79" t="s">
        <v>2256</v>
      </c>
      <c r="P2140" s="79">
        <v>7434</v>
      </c>
    </row>
    <row r="2141" spans="15:16" ht="15">
      <c r="O2141" s="79" t="s">
        <v>2257</v>
      </c>
      <c r="P2141" s="79">
        <v>1445</v>
      </c>
    </row>
    <row r="2142" spans="15:16" ht="15">
      <c r="O2142" s="79" t="s">
        <v>2258</v>
      </c>
      <c r="P2142" s="79">
        <v>55103</v>
      </c>
    </row>
    <row r="2143" spans="15:16" ht="15">
      <c r="O2143" s="79" t="s">
        <v>2259</v>
      </c>
      <c r="P2143" s="79">
        <v>83208</v>
      </c>
    </row>
    <row r="2144" spans="15:16" ht="15">
      <c r="O2144" s="79" t="s">
        <v>2260</v>
      </c>
      <c r="P2144" s="79">
        <v>9338</v>
      </c>
    </row>
    <row r="2145" spans="15:16" ht="15">
      <c r="O2145" s="79" t="s">
        <v>2261</v>
      </c>
      <c r="P2145" s="79">
        <v>6601</v>
      </c>
    </row>
    <row r="2146" spans="15:16" ht="15">
      <c r="O2146" s="79" t="s">
        <v>2262</v>
      </c>
      <c r="P2146" s="79">
        <v>1056</v>
      </c>
    </row>
    <row r="2147" spans="15:16" ht="15">
      <c r="O2147" s="79" t="s">
        <v>2263</v>
      </c>
      <c r="P2147" s="79">
        <v>50000</v>
      </c>
    </row>
    <row r="2148" spans="15:16" ht="15">
      <c r="O2148" s="79" t="s">
        <v>2264</v>
      </c>
      <c r="P2148" s="79">
        <v>70000</v>
      </c>
    </row>
    <row r="2149" spans="15:16" ht="15">
      <c r="O2149" s="79" t="s">
        <v>2265</v>
      </c>
      <c r="P2149" s="79">
        <v>7962</v>
      </c>
    </row>
    <row r="2150" spans="15:16" ht="15">
      <c r="O2150" s="79" t="s">
        <v>2266</v>
      </c>
      <c r="P2150" s="79">
        <v>4415</v>
      </c>
    </row>
    <row r="2151" spans="15:16" ht="15">
      <c r="O2151" s="79" t="s">
        <v>2267</v>
      </c>
      <c r="P2151" s="79">
        <v>5181</v>
      </c>
    </row>
    <row r="2152" spans="15:16" ht="15">
      <c r="O2152" s="79" t="s">
        <v>2268</v>
      </c>
      <c r="P2152" s="79">
        <v>2823</v>
      </c>
    </row>
    <row r="2153" spans="15:16" ht="15">
      <c r="O2153" s="79" t="s">
        <v>2269</v>
      </c>
      <c r="P2153" s="79">
        <v>9404</v>
      </c>
    </row>
    <row r="2154" spans="15:16" ht="15">
      <c r="O2154" s="79" t="s">
        <v>2270</v>
      </c>
      <c r="P2154" s="79">
        <v>9483</v>
      </c>
    </row>
    <row r="2155" spans="15:16" ht="15">
      <c r="O2155" s="79" t="s">
        <v>2271</v>
      </c>
      <c r="P2155" s="79">
        <v>1021</v>
      </c>
    </row>
    <row r="2156" spans="15:16" ht="15">
      <c r="O2156" s="79" t="s">
        <v>2272</v>
      </c>
      <c r="P2156" s="79">
        <v>80001</v>
      </c>
    </row>
    <row r="2157" spans="15:16" ht="15">
      <c r="O2157" s="79" t="s">
        <v>2273</v>
      </c>
      <c r="P2157" s="79">
        <v>3490</v>
      </c>
    </row>
    <row r="2158" spans="15:16" ht="15">
      <c r="O2158" s="79" t="s">
        <v>2274</v>
      </c>
      <c r="P2158" s="79">
        <v>909808</v>
      </c>
    </row>
    <row r="2159" spans="15:16" ht="15">
      <c r="O2159" s="79" t="s">
        <v>2275</v>
      </c>
      <c r="P2159" s="79">
        <v>912280</v>
      </c>
    </row>
    <row r="2160" spans="15:16" ht="15">
      <c r="O2160" s="79" t="s">
        <v>2276</v>
      </c>
      <c r="P2160" s="79">
        <v>909775</v>
      </c>
    </row>
    <row r="2161" spans="15:16" ht="15">
      <c r="O2161" s="79" t="s">
        <v>2277</v>
      </c>
      <c r="P2161" s="79">
        <v>3796</v>
      </c>
    </row>
    <row r="2162" spans="15:16" ht="15">
      <c r="O2162" s="79" t="s">
        <v>2278</v>
      </c>
      <c r="P2162" s="79">
        <v>901132</v>
      </c>
    </row>
    <row r="2163" spans="15:16" ht="15">
      <c r="O2163" s="79" t="s">
        <v>2279</v>
      </c>
      <c r="P2163" s="79">
        <v>57891</v>
      </c>
    </row>
    <row r="2164" spans="15:16" ht="15">
      <c r="O2164" s="79" t="s">
        <v>2280</v>
      </c>
      <c r="P2164" s="79">
        <v>904169</v>
      </c>
    </row>
    <row r="2165" spans="15:16" ht="15">
      <c r="O2165" s="79" t="s">
        <v>2281</v>
      </c>
      <c r="P2165" s="79">
        <v>52595</v>
      </c>
    </row>
    <row r="2166" spans="15:16" ht="15">
      <c r="O2166" s="79" t="s">
        <v>2282</v>
      </c>
      <c r="P2166" s="79">
        <v>907648</v>
      </c>
    </row>
    <row r="2167" spans="15:16" ht="15">
      <c r="O2167" s="79" t="s">
        <v>2283</v>
      </c>
      <c r="P2167" s="79">
        <v>908289</v>
      </c>
    </row>
    <row r="2168" spans="15:16" ht="15">
      <c r="O2168" s="79" t="s">
        <v>2284</v>
      </c>
      <c r="P2168" s="79">
        <v>5710</v>
      </c>
    </row>
    <row r="2169" spans="15:16" ht="15">
      <c r="O2169" s="79" t="s">
        <v>2285</v>
      </c>
      <c r="P2169" s="79">
        <v>74600</v>
      </c>
    </row>
    <row r="2170" spans="15:16" ht="15">
      <c r="O2170" s="79" t="s">
        <v>2286</v>
      </c>
      <c r="P2170" s="79">
        <v>905711</v>
      </c>
    </row>
    <row r="2171" spans="15:16" ht="15">
      <c r="O2171" s="79" t="s">
        <v>2287</v>
      </c>
      <c r="P2171" s="79">
        <v>904649</v>
      </c>
    </row>
    <row r="2172" spans="15:16" ht="15">
      <c r="O2172" s="79" t="s">
        <v>2288</v>
      </c>
      <c r="P2172" s="79">
        <v>912247</v>
      </c>
    </row>
    <row r="2173" spans="15:16" ht="15">
      <c r="O2173" s="79" t="s">
        <v>2289</v>
      </c>
      <c r="P2173" s="79">
        <v>57198</v>
      </c>
    </row>
    <row r="2174" spans="15:16" ht="15">
      <c r="O2174" s="79" t="s">
        <v>2290</v>
      </c>
      <c r="P2174" s="79">
        <v>3086</v>
      </c>
    </row>
    <row r="2175" spans="15:16" ht="15">
      <c r="O2175" s="79" t="s">
        <v>2291</v>
      </c>
      <c r="P2175" s="79">
        <v>911900</v>
      </c>
    </row>
    <row r="2176" spans="15:16" ht="15">
      <c r="O2176" s="79" t="s">
        <v>2292</v>
      </c>
      <c r="P2176" s="79">
        <v>1916</v>
      </c>
    </row>
    <row r="2177" spans="15:16" ht="15">
      <c r="O2177" s="79" t="s">
        <v>2293</v>
      </c>
      <c r="P2177" s="79">
        <v>907727</v>
      </c>
    </row>
    <row r="2178" spans="15:16" ht="15">
      <c r="O2178" s="79" t="s">
        <v>2294</v>
      </c>
      <c r="P2178" s="79">
        <v>2286</v>
      </c>
    </row>
    <row r="2179" spans="15:16" ht="15">
      <c r="O2179" s="79" t="s">
        <v>2295</v>
      </c>
      <c r="P2179" s="79">
        <v>56167</v>
      </c>
    </row>
    <row r="2180" spans="15:16" ht="15">
      <c r="O2180" s="79" t="s">
        <v>2296</v>
      </c>
      <c r="P2180" s="79">
        <v>906420</v>
      </c>
    </row>
    <row r="2181" spans="15:16" ht="15">
      <c r="O2181" s="79" t="s">
        <v>2297</v>
      </c>
      <c r="P2181" s="79">
        <v>80018</v>
      </c>
    </row>
    <row r="2182" spans="15:16" ht="15">
      <c r="O2182" s="79" t="s">
        <v>2298</v>
      </c>
      <c r="P2182" s="79">
        <v>50802</v>
      </c>
    </row>
    <row r="2183" spans="15:16" ht="15">
      <c r="O2183" s="79" t="s">
        <v>2299</v>
      </c>
      <c r="P2183" s="79">
        <v>2848</v>
      </c>
    </row>
    <row r="2184" spans="15:16" ht="15">
      <c r="O2184" s="79" t="s">
        <v>2300</v>
      </c>
      <c r="P2184" s="79">
        <v>50844</v>
      </c>
    </row>
    <row r="2185" spans="15:16" ht="15">
      <c r="O2185" s="79" t="s">
        <v>2301</v>
      </c>
      <c r="P2185" s="79">
        <v>1319</v>
      </c>
    </row>
    <row r="2186" spans="15:16" ht="15">
      <c r="O2186" s="79" t="s">
        <v>2302</v>
      </c>
      <c r="P2186" s="79">
        <v>55623</v>
      </c>
    </row>
    <row r="2187" spans="15:16" ht="15">
      <c r="O2187" s="79" t="s">
        <v>2303</v>
      </c>
      <c r="P2187" s="79">
        <v>905414</v>
      </c>
    </row>
    <row r="2188" spans="15:16" ht="15">
      <c r="O2188" s="79" t="s">
        <v>2304</v>
      </c>
      <c r="P2188" s="79">
        <v>908932</v>
      </c>
    </row>
    <row r="2189" spans="15:16" ht="15">
      <c r="O2189" s="79" t="s">
        <v>2305</v>
      </c>
      <c r="P2189" s="79">
        <v>908739</v>
      </c>
    </row>
    <row r="2190" spans="15:16" ht="15">
      <c r="O2190" s="79" t="s">
        <v>2306</v>
      </c>
      <c r="P2190" s="79">
        <v>912121</v>
      </c>
    </row>
    <row r="2191" spans="15:16" ht="15">
      <c r="O2191" s="79" t="s">
        <v>2307</v>
      </c>
      <c r="P2191" s="79">
        <v>82721</v>
      </c>
    </row>
    <row r="2192" spans="15:16" ht="15">
      <c r="O2192" s="79" t="s">
        <v>2308</v>
      </c>
      <c r="P2192" s="79">
        <v>908381</v>
      </c>
    </row>
    <row r="2193" spans="15:16" ht="15">
      <c r="O2193" s="79" t="s">
        <v>2309</v>
      </c>
      <c r="P2193" s="79">
        <v>902783</v>
      </c>
    </row>
    <row r="2194" spans="15:16" ht="15">
      <c r="O2194" s="79" t="s">
        <v>2310</v>
      </c>
      <c r="P2194" s="79">
        <v>3664</v>
      </c>
    </row>
    <row r="2195" spans="15:16" ht="15">
      <c r="O2195" s="79" t="s">
        <v>2311</v>
      </c>
      <c r="P2195" s="79">
        <v>64800</v>
      </c>
    </row>
    <row r="2196" spans="15:16" ht="15">
      <c r="O2196" s="79" t="s">
        <v>2312</v>
      </c>
      <c r="P2196" s="79">
        <v>912093</v>
      </c>
    </row>
    <row r="2197" spans="15:16" ht="15">
      <c r="O2197" s="79" t="s">
        <v>2313</v>
      </c>
      <c r="P2197" s="79">
        <v>51000</v>
      </c>
    </row>
    <row r="2198" spans="15:16" ht="15">
      <c r="O2198" s="79" t="s">
        <v>2314</v>
      </c>
      <c r="P2198" s="79">
        <v>903674</v>
      </c>
    </row>
    <row r="2199" spans="15:16" ht="15">
      <c r="O2199" s="79" t="s">
        <v>2315</v>
      </c>
      <c r="P2199" s="79">
        <v>911459</v>
      </c>
    </row>
    <row r="2200" spans="15:16" ht="15">
      <c r="O2200" s="79" t="s">
        <v>2316</v>
      </c>
      <c r="P2200" s="79">
        <v>901959</v>
      </c>
    </row>
    <row r="2201" spans="15:16" ht="15">
      <c r="O2201" s="79" t="s">
        <v>2317</v>
      </c>
      <c r="P2201" s="79">
        <v>5867</v>
      </c>
    </row>
    <row r="2202" spans="15:16" ht="15">
      <c r="O2202" s="79" t="s">
        <v>2318</v>
      </c>
      <c r="P2202" s="79">
        <v>55128</v>
      </c>
    </row>
    <row r="2203" spans="15:16" ht="15">
      <c r="O2203" s="79" t="s">
        <v>2319</v>
      </c>
      <c r="P2203" s="79">
        <v>6700</v>
      </c>
    </row>
    <row r="2204" spans="15:16" ht="15">
      <c r="O2204" s="79" t="s">
        <v>2320</v>
      </c>
      <c r="P2204" s="79">
        <v>51614</v>
      </c>
    </row>
    <row r="2205" spans="15:16" ht="15">
      <c r="O2205" s="79" t="s">
        <v>2321</v>
      </c>
      <c r="P2205" s="79">
        <v>911802</v>
      </c>
    </row>
    <row r="2206" spans="15:16" ht="15">
      <c r="O2206" s="79" t="s">
        <v>2322</v>
      </c>
      <c r="P2206" s="79">
        <v>904458</v>
      </c>
    </row>
    <row r="2207" spans="15:16" ht="15">
      <c r="O2207" s="79" t="s">
        <v>2323</v>
      </c>
      <c r="P2207" s="79">
        <v>56027</v>
      </c>
    </row>
    <row r="2208" spans="15:16" ht="15">
      <c r="O2208" s="79" t="s">
        <v>2324</v>
      </c>
      <c r="P2208" s="79">
        <v>2459</v>
      </c>
    </row>
    <row r="2209" spans="15:16" ht="15">
      <c r="O2209" s="79" t="s">
        <v>2325</v>
      </c>
      <c r="P2209" s="79">
        <v>901215</v>
      </c>
    </row>
    <row r="2210" spans="15:16" ht="15">
      <c r="O2210" s="79" t="s">
        <v>2326</v>
      </c>
      <c r="P2210" s="79">
        <v>903096</v>
      </c>
    </row>
    <row r="2211" spans="15:16" ht="15">
      <c r="O2211" s="79" t="s">
        <v>2327</v>
      </c>
      <c r="P2211" s="79">
        <v>51007</v>
      </c>
    </row>
    <row r="2212" spans="15:16" ht="15">
      <c r="O2212" s="79" t="s">
        <v>2328</v>
      </c>
      <c r="P2212" s="79">
        <v>1486</v>
      </c>
    </row>
    <row r="2213" spans="15:16" ht="15">
      <c r="O2213" s="79" t="s">
        <v>2329</v>
      </c>
      <c r="P2213" s="79">
        <v>6056</v>
      </c>
    </row>
    <row r="2214" spans="15:16" ht="15">
      <c r="O2214" s="79" t="s">
        <v>2330</v>
      </c>
      <c r="P2214" s="79">
        <v>909224</v>
      </c>
    </row>
    <row r="2215" spans="15:16" ht="15">
      <c r="O2215" s="79" t="s">
        <v>2331</v>
      </c>
      <c r="P2215" s="79">
        <v>910619</v>
      </c>
    </row>
    <row r="2216" spans="15:16" ht="15">
      <c r="O2216" s="79" t="s">
        <v>2332</v>
      </c>
      <c r="P2216" s="79">
        <v>82394</v>
      </c>
    </row>
    <row r="2217" spans="15:16" ht="15">
      <c r="O2217" s="79" t="s">
        <v>2333</v>
      </c>
      <c r="P2217" s="79">
        <v>80651</v>
      </c>
    </row>
    <row r="2218" spans="15:16" ht="15">
      <c r="O2218" s="79" t="s">
        <v>2334</v>
      </c>
      <c r="P2218" s="79">
        <v>82045</v>
      </c>
    </row>
    <row r="2219" spans="15:16" ht="15">
      <c r="O2219" s="79" t="s">
        <v>2335</v>
      </c>
      <c r="P2219" s="79">
        <v>911025</v>
      </c>
    </row>
    <row r="2220" spans="15:16" ht="15">
      <c r="O2220" s="79" t="s">
        <v>2336</v>
      </c>
      <c r="P2220" s="79">
        <v>910990</v>
      </c>
    </row>
    <row r="2221" spans="15:16" ht="15">
      <c r="O2221" s="79" t="s">
        <v>2337</v>
      </c>
      <c r="P2221" s="79">
        <v>908019</v>
      </c>
    </row>
    <row r="2222" spans="15:16" ht="15">
      <c r="O2222" s="79" t="s">
        <v>2338</v>
      </c>
      <c r="P2222" s="79">
        <v>5231</v>
      </c>
    </row>
    <row r="2223" spans="15:16" ht="15">
      <c r="O2223" s="79" t="s">
        <v>2339</v>
      </c>
      <c r="P2223" s="79">
        <v>81336</v>
      </c>
    </row>
    <row r="2224" spans="15:16" ht="15">
      <c r="O2224" s="79" t="s">
        <v>2340</v>
      </c>
      <c r="P2224" s="79">
        <v>901199</v>
      </c>
    </row>
    <row r="2225" spans="15:16" ht="15">
      <c r="O2225" s="79" t="s">
        <v>2341</v>
      </c>
      <c r="P2225" s="79">
        <v>909257</v>
      </c>
    </row>
    <row r="2226" spans="15:16" ht="15">
      <c r="O2226" s="79" t="s">
        <v>2342</v>
      </c>
      <c r="P2226" s="79">
        <v>909281</v>
      </c>
    </row>
    <row r="2227" spans="15:16" ht="15">
      <c r="O2227" s="79" t="s">
        <v>2343</v>
      </c>
      <c r="P2227" s="79">
        <v>909268</v>
      </c>
    </row>
    <row r="2228" spans="15:16" ht="15">
      <c r="O2228" s="79" t="s">
        <v>2344</v>
      </c>
      <c r="P2228" s="79">
        <v>6155</v>
      </c>
    </row>
    <row r="2229" spans="15:16" ht="15">
      <c r="O2229" s="79" t="s">
        <v>2345</v>
      </c>
      <c r="P2229" s="79">
        <v>910661</v>
      </c>
    </row>
    <row r="2230" spans="15:16" ht="15">
      <c r="O2230" s="79" t="s">
        <v>2346</v>
      </c>
      <c r="P2230" s="79">
        <v>54922</v>
      </c>
    </row>
    <row r="2231" spans="15:16" ht="15">
      <c r="O2231" s="79" t="s">
        <v>2347</v>
      </c>
      <c r="P2231" s="79">
        <v>8424</v>
      </c>
    </row>
    <row r="2232" spans="15:16" ht="15">
      <c r="O2232" s="79" t="s">
        <v>2348</v>
      </c>
      <c r="P2232" s="79">
        <v>902205</v>
      </c>
    </row>
    <row r="2233" spans="15:16" ht="15">
      <c r="O2233" s="79" t="s">
        <v>2349</v>
      </c>
      <c r="P2233" s="79">
        <v>1150</v>
      </c>
    </row>
    <row r="2234" spans="15:16" ht="15">
      <c r="O2234" s="79" t="s">
        <v>2350</v>
      </c>
      <c r="P2234" s="79">
        <v>80030</v>
      </c>
    </row>
    <row r="2235" spans="15:16" ht="15">
      <c r="O2235" s="79" t="s">
        <v>2351</v>
      </c>
      <c r="P2235" s="79">
        <v>53305</v>
      </c>
    </row>
    <row r="2236" spans="15:16" ht="15">
      <c r="O2236" s="79" t="s">
        <v>2352</v>
      </c>
      <c r="P2236" s="79">
        <v>9822</v>
      </c>
    </row>
    <row r="2237" spans="15:16" ht="15">
      <c r="O2237" s="79" t="s">
        <v>2353</v>
      </c>
      <c r="P2237" s="79">
        <v>51886</v>
      </c>
    </row>
    <row r="2238" spans="15:16" ht="15">
      <c r="O2238" s="79" t="s">
        <v>2354</v>
      </c>
      <c r="P2238" s="79">
        <v>54583</v>
      </c>
    </row>
    <row r="2239" spans="15:16" ht="15">
      <c r="O2239" s="79" t="s">
        <v>2355</v>
      </c>
      <c r="P2239" s="79">
        <v>3375</v>
      </c>
    </row>
    <row r="2240" spans="15:16" ht="15">
      <c r="O2240" s="79" t="s">
        <v>2356</v>
      </c>
      <c r="P2240" s="79">
        <v>82923</v>
      </c>
    </row>
    <row r="2241" spans="15:16" ht="15">
      <c r="O2241" s="79" t="s">
        <v>2357</v>
      </c>
      <c r="P2241" s="79">
        <v>54773</v>
      </c>
    </row>
    <row r="2242" spans="15:16" ht="15">
      <c r="O2242" s="79" t="s">
        <v>2358</v>
      </c>
      <c r="P2242" s="79">
        <v>911354</v>
      </c>
    </row>
    <row r="2243" spans="15:16" ht="15">
      <c r="O2243" s="79" t="s">
        <v>2359</v>
      </c>
      <c r="P2243" s="79">
        <v>56126</v>
      </c>
    </row>
    <row r="2244" spans="15:16" ht="15">
      <c r="O2244" s="79" t="s">
        <v>2360</v>
      </c>
      <c r="P2244" s="79">
        <v>6221</v>
      </c>
    </row>
    <row r="2245" spans="15:16" ht="15">
      <c r="O2245" s="79" t="s">
        <v>2361</v>
      </c>
      <c r="P2245" s="79">
        <v>52273</v>
      </c>
    </row>
    <row r="2246" spans="15:16" ht="15">
      <c r="O2246" s="79" t="s">
        <v>2362</v>
      </c>
      <c r="P2246" s="79">
        <v>911774</v>
      </c>
    </row>
    <row r="2247" spans="15:16" ht="15">
      <c r="O2247" s="79" t="s">
        <v>2363</v>
      </c>
      <c r="P2247" s="79">
        <v>906362</v>
      </c>
    </row>
    <row r="2248" spans="15:16" ht="15">
      <c r="O2248" s="79" t="s">
        <v>2364</v>
      </c>
      <c r="P2248" s="79">
        <v>50013</v>
      </c>
    </row>
    <row r="2249" spans="15:16" ht="15">
      <c r="O2249" s="79" t="s">
        <v>2365</v>
      </c>
      <c r="P2249" s="79">
        <v>906354</v>
      </c>
    </row>
    <row r="2250" spans="15:16" ht="15">
      <c r="O2250" s="79" t="s">
        <v>2366</v>
      </c>
      <c r="P2250" s="79">
        <v>57124</v>
      </c>
    </row>
    <row r="2251" spans="15:16" ht="15">
      <c r="O2251" s="79" t="s">
        <v>2367</v>
      </c>
      <c r="P2251" s="79">
        <v>50006</v>
      </c>
    </row>
    <row r="2252" spans="15:16" ht="15">
      <c r="O2252" s="79" t="s">
        <v>2368</v>
      </c>
      <c r="P2252" s="79">
        <v>1067</v>
      </c>
    </row>
    <row r="2253" spans="15:16" ht="15">
      <c r="O2253" s="79" t="s">
        <v>2369</v>
      </c>
      <c r="P2253" s="79">
        <v>909753</v>
      </c>
    </row>
    <row r="2254" spans="15:16" ht="15">
      <c r="O2254" s="79" t="s">
        <v>2370</v>
      </c>
      <c r="P2254" s="79">
        <v>55821</v>
      </c>
    </row>
    <row r="2255" spans="15:16" ht="15">
      <c r="O2255" s="79" t="s">
        <v>2370</v>
      </c>
      <c r="P2255" s="79">
        <v>56547</v>
      </c>
    </row>
    <row r="2256" spans="15:16" ht="15">
      <c r="O2256" s="79" t="s">
        <v>2370</v>
      </c>
      <c r="P2256" s="79">
        <v>80943</v>
      </c>
    </row>
    <row r="2257" spans="15:16" ht="15">
      <c r="O2257" s="79" t="s">
        <v>2371</v>
      </c>
      <c r="P2257" s="79">
        <v>75107</v>
      </c>
    </row>
    <row r="2258" spans="15:16" ht="15">
      <c r="O2258" s="79" t="s">
        <v>2372</v>
      </c>
      <c r="P2258" s="79">
        <v>75500</v>
      </c>
    </row>
    <row r="2259" spans="15:16" ht="15">
      <c r="O2259" s="79" t="s">
        <v>2373</v>
      </c>
      <c r="P2259" s="79">
        <v>8796</v>
      </c>
    </row>
    <row r="2260" spans="15:16" ht="15">
      <c r="O2260" s="79" t="s">
        <v>2374</v>
      </c>
      <c r="P2260" s="79">
        <v>50023</v>
      </c>
    </row>
    <row r="2261" spans="15:16" ht="15">
      <c r="O2261" s="79" t="s">
        <v>2375</v>
      </c>
      <c r="P2261" s="79">
        <v>5462</v>
      </c>
    </row>
    <row r="2262" spans="15:16" ht="15">
      <c r="O2262" s="79" t="s">
        <v>2376</v>
      </c>
      <c r="P2262" s="79">
        <v>55375</v>
      </c>
    </row>
    <row r="2263" spans="15:16" ht="15">
      <c r="O2263" s="79" t="s">
        <v>2377</v>
      </c>
      <c r="P2263" s="79">
        <v>57264</v>
      </c>
    </row>
    <row r="2264" spans="15:16" ht="15">
      <c r="O2264" s="79" t="s">
        <v>2378</v>
      </c>
      <c r="P2264" s="79">
        <v>5628</v>
      </c>
    </row>
    <row r="2265" spans="15:16" ht="15">
      <c r="O2265" s="79" t="s">
        <v>2379</v>
      </c>
      <c r="P2265" s="79">
        <v>82675</v>
      </c>
    </row>
    <row r="2266" spans="15:16" ht="15">
      <c r="O2266" s="79" t="s">
        <v>2380</v>
      </c>
      <c r="P2266" s="79">
        <v>52983</v>
      </c>
    </row>
    <row r="2267" spans="15:16" ht="15">
      <c r="O2267" s="79" t="s">
        <v>2381</v>
      </c>
      <c r="P2267" s="79">
        <v>82998</v>
      </c>
    </row>
    <row r="2268" spans="15:16" ht="15">
      <c r="O2268" s="79" t="s">
        <v>2382</v>
      </c>
      <c r="P2268" s="79">
        <v>901017</v>
      </c>
    </row>
    <row r="2269" spans="15:16" ht="15">
      <c r="O2269" s="79" t="s">
        <v>2383</v>
      </c>
      <c r="P2269" s="79">
        <v>907345</v>
      </c>
    </row>
    <row r="2270" spans="15:16" ht="15">
      <c r="O2270" s="79" t="s">
        <v>2384</v>
      </c>
      <c r="P2270" s="79">
        <v>55053</v>
      </c>
    </row>
    <row r="2271" spans="15:16" ht="15">
      <c r="O2271" s="79" t="s">
        <v>2385</v>
      </c>
      <c r="P2271" s="79">
        <v>908212</v>
      </c>
    </row>
    <row r="2272" spans="15:16" ht="15">
      <c r="O2272" s="79" t="s">
        <v>2386</v>
      </c>
      <c r="P2272" s="79">
        <v>2625</v>
      </c>
    </row>
    <row r="2273" spans="15:16" ht="15">
      <c r="O2273" s="79" t="s">
        <v>2387</v>
      </c>
      <c r="P2273" s="79">
        <v>76900</v>
      </c>
    </row>
    <row r="2274" spans="15:16" ht="15">
      <c r="O2274" s="79" t="s">
        <v>2388</v>
      </c>
      <c r="P2274" s="79">
        <v>20056</v>
      </c>
    </row>
    <row r="2275" spans="15:16" ht="15">
      <c r="O2275" s="79" t="s">
        <v>2389</v>
      </c>
      <c r="P2275" s="79">
        <v>1833</v>
      </c>
    </row>
    <row r="2276" spans="15:16" ht="15">
      <c r="O2276" s="79" t="s">
        <v>2390</v>
      </c>
      <c r="P2276" s="79">
        <v>9189</v>
      </c>
    </row>
    <row r="2277" spans="15:16" ht="15">
      <c r="O2277" s="79" t="s">
        <v>2391</v>
      </c>
      <c r="P2277" s="79">
        <v>52075</v>
      </c>
    </row>
    <row r="2278" spans="15:16" ht="15">
      <c r="O2278" s="79" t="s">
        <v>2392</v>
      </c>
      <c r="P2278" s="79">
        <v>55648</v>
      </c>
    </row>
    <row r="2279" spans="15:16" ht="15">
      <c r="O2279" s="79" t="s">
        <v>2393</v>
      </c>
      <c r="P2279" s="79">
        <v>901355</v>
      </c>
    </row>
    <row r="2280" spans="15:16" ht="15">
      <c r="O2280" s="79" t="s">
        <v>2394</v>
      </c>
      <c r="P2280" s="79">
        <v>909347</v>
      </c>
    </row>
    <row r="2281" spans="15:16" ht="15">
      <c r="O2281" s="79" t="s">
        <v>2395</v>
      </c>
      <c r="P2281" s="79">
        <v>3573</v>
      </c>
    </row>
    <row r="2282" spans="15:16" ht="15">
      <c r="O2282" s="79" t="s">
        <v>2396</v>
      </c>
      <c r="P2282" s="79">
        <v>9941</v>
      </c>
    </row>
    <row r="2283" spans="15:16" ht="15">
      <c r="O2283" s="79" t="s">
        <v>2397</v>
      </c>
      <c r="P2283" s="79">
        <v>910633</v>
      </c>
    </row>
    <row r="2284" spans="15:16" ht="15">
      <c r="O2284" s="79" t="s">
        <v>2398</v>
      </c>
      <c r="P2284" s="79">
        <v>84003</v>
      </c>
    </row>
    <row r="2285" spans="15:16" ht="15">
      <c r="O2285" s="79" t="s">
        <v>2399</v>
      </c>
      <c r="P2285" s="79">
        <v>907204</v>
      </c>
    </row>
    <row r="2286" spans="15:16" ht="15">
      <c r="O2286" s="79" t="s">
        <v>2400</v>
      </c>
      <c r="P2286" s="79">
        <v>81325</v>
      </c>
    </row>
    <row r="2287" spans="15:16" ht="15">
      <c r="O2287" s="79" t="s">
        <v>2401</v>
      </c>
      <c r="P2287" s="79">
        <v>909011</v>
      </c>
    </row>
    <row r="2288" spans="15:16" ht="15">
      <c r="O2288" s="79" t="s">
        <v>2402</v>
      </c>
      <c r="P2288" s="79">
        <v>82541</v>
      </c>
    </row>
    <row r="2289" spans="15:16" ht="15">
      <c r="O2289" s="79" t="s">
        <v>2403</v>
      </c>
      <c r="P2289" s="79">
        <v>74100</v>
      </c>
    </row>
    <row r="2290" spans="15:16" ht="15">
      <c r="O2290" s="79" t="s">
        <v>2404</v>
      </c>
      <c r="P2290" s="79">
        <v>9167</v>
      </c>
    </row>
    <row r="2291" spans="15:16" ht="15">
      <c r="O2291" s="79" t="s">
        <v>2405</v>
      </c>
      <c r="P2291" s="79">
        <v>9066</v>
      </c>
    </row>
    <row r="2292" spans="15:16" ht="15">
      <c r="O2292" s="79" t="s">
        <v>2406</v>
      </c>
      <c r="P2292" s="79">
        <v>54245</v>
      </c>
    </row>
    <row r="2293" spans="15:16" ht="15">
      <c r="O2293" s="79" t="s">
        <v>2407</v>
      </c>
      <c r="P2293" s="79">
        <v>83684</v>
      </c>
    </row>
    <row r="2294" spans="15:16" ht="15">
      <c r="O2294" s="79" t="s">
        <v>2408</v>
      </c>
      <c r="P2294" s="79">
        <v>911613</v>
      </c>
    </row>
    <row r="2295" spans="15:16" ht="15">
      <c r="O2295" s="79" t="s">
        <v>2409</v>
      </c>
      <c r="P2295" s="79">
        <v>911592</v>
      </c>
    </row>
    <row r="2296" spans="15:16" ht="15">
      <c r="O2296" s="79" t="s">
        <v>2410</v>
      </c>
      <c r="P2296" s="79">
        <v>911578</v>
      </c>
    </row>
    <row r="2297" spans="15:16" ht="15">
      <c r="O2297" s="79" t="s">
        <v>2411</v>
      </c>
      <c r="P2297" s="79">
        <v>56852</v>
      </c>
    </row>
    <row r="2298" spans="15:16" ht="15">
      <c r="O2298" s="79" t="s">
        <v>2412</v>
      </c>
      <c r="P2298" s="79">
        <v>912269</v>
      </c>
    </row>
    <row r="2299" spans="15:16" ht="15">
      <c r="O2299" s="79" t="s">
        <v>2413</v>
      </c>
      <c r="P2299" s="79">
        <v>904920</v>
      </c>
    </row>
    <row r="2300" spans="15:16" ht="15">
      <c r="O2300" s="79" t="s">
        <v>2414</v>
      </c>
      <c r="P2300" s="79">
        <v>908515</v>
      </c>
    </row>
    <row r="2301" spans="15:16" ht="15">
      <c r="O2301" s="79" t="s">
        <v>2415</v>
      </c>
      <c r="P2301" s="79">
        <v>904318</v>
      </c>
    </row>
    <row r="2302" spans="15:16" ht="15">
      <c r="O2302" s="79" t="s">
        <v>2416</v>
      </c>
      <c r="P2302" s="79">
        <v>904367</v>
      </c>
    </row>
    <row r="2303" spans="15:16" ht="15">
      <c r="O2303" s="79" t="s">
        <v>2417</v>
      </c>
      <c r="P2303" s="79">
        <v>2971</v>
      </c>
    </row>
    <row r="2304" spans="15:16" ht="15">
      <c r="O2304" s="79" t="s">
        <v>2418</v>
      </c>
      <c r="P2304" s="79">
        <v>53973</v>
      </c>
    </row>
    <row r="2305" spans="15:16" ht="15">
      <c r="O2305" s="79" t="s">
        <v>2419</v>
      </c>
      <c r="P2305" s="79">
        <v>1099</v>
      </c>
    </row>
    <row r="2306" spans="15:16" ht="15">
      <c r="O2306" s="79" t="s">
        <v>2420</v>
      </c>
      <c r="P2306" s="79">
        <v>83768</v>
      </c>
    </row>
    <row r="2307" spans="15:16" ht="15">
      <c r="O2307" s="79" t="s">
        <v>2421</v>
      </c>
      <c r="P2307" s="79">
        <v>6007</v>
      </c>
    </row>
    <row r="2308" spans="15:16" ht="15">
      <c r="O2308" s="79" t="s">
        <v>2422</v>
      </c>
      <c r="P2308" s="79">
        <v>55425</v>
      </c>
    </row>
    <row r="2309" spans="15:16" ht="15">
      <c r="O2309" s="79" t="s">
        <v>2423</v>
      </c>
      <c r="P2309" s="79">
        <v>83782</v>
      </c>
    </row>
    <row r="2310" spans="15:16" ht="15">
      <c r="O2310" s="79" t="s">
        <v>2424</v>
      </c>
      <c r="P2310" s="79">
        <v>6436</v>
      </c>
    </row>
    <row r="2311" spans="15:16" ht="15">
      <c r="O2311" s="79" t="s">
        <v>2425</v>
      </c>
      <c r="P2311" s="79">
        <v>9099</v>
      </c>
    </row>
    <row r="2312" spans="15:16" ht="15">
      <c r="O2312" s="79" t="s">
        <v>2426</v>
      </c>
      <c r="P2312" s="79">
        <v>51333</v>
      </c>
    </row>
    <row r="2313" spans="15:16" ht="15">
      <c r="O2313" s="79" t="s">
        <v>2427</v>
      </c>
      <c r="P2313" s="79">
        <v>905182</v>
      </c>
    </row>
    <row r="2314" spans="15:16" ht="15">
      <c r="O2314" s="79" t="s">
        <v>2428</v>
      </c>
      <c r="P2314" s="79">
        <v>911921</v>
      </c>
    </row>
    <row r="2315" spans="15:16" ht="15">
      <c r="O2315" s="79" t="s">
        <v>2429</v>
      </c>
      <c r="P2315" s="79">
        <v>910315</v>
      </c>
    </row>
    <row r="2316" spans="15:16" ht="15">
      <c r="O2316" s="79" t="s">
        <v>2430</v>
      </c>
      <c r="P2316" s="79">
        <v>3094</v>
      </c>
    </row>
    <row r="2317" spans="15:16" ht="15">
      <c r="O2317" s="79" t="s">
        <v>2431</v>
      </c>
      <c r="P2317" s="79">
        <v>54765</v>
      </c>
    </row>
    <row r="2318" spans="15:16" ht="15">
      <c r="O2318" s="79" t="s">
        <v>2432</v>
      </c>
      <c r="P2318" s="79">
        <v>901983</v>
      </c>
    </row>
    <row r="2319" spans="15:16" ht="15">
      <c r="O2319" s="79" t="s">
        <v>2433</v>
      </c>
      <c r="P2319" s="79">
        <v>7938</v>
      </c>
    </row>
    <row r="2320" spans="15:16" ht="15">
      <c r="O2320" s="79" t="s">
        <v>2434</v>
      </c>
      <c r="P2320" s="79">
        <v>53008</v>
      </c>
    </row>
    <row r="2321" spans="15:16" ht="15">
      <c r="O2321" s="79" t="s">
        <v>2435</v>
      </c>
      <c r="P2321" s="79">
        <v>4885</v>
      </c>
    </row>
    <row r="2322" spans="15:16" ht="15">
      <c r="O2322" s="79" t="s">
        <v>2436</v>
      </c>
      <c r="P2322" s="79">
        <v>55912</v>
      </c>
    </row>
    <row r="2323" spans="15:16" ht="15">
      <c r="O2323" s="79" t="s">
        <v>2437</v>
      </c>
      <c r="P2323" s="79">
        <v>902098</v>
      </c>
    </row>
    <row r="2324" spans="15:16" ht="15">
      <c r="O2324" s="79" t="s">
        <v>2438</v>
      </c>
      <c r="P2324" s="79">
        <v>908616</v>
      </c>
    </row>
    <row r="2325" spans="15:16" ht="15">
      <c r="O2325" s="79" t="s">
        <v>2439</v>
      </c>
      <c r="P2325" s="79">
        <v>4571</v>
      </c>
    </row>
    <row r="2326" spans="15:16" ht="15">
      <c r="O2326" s="79" t="s">
        <v>2440</v>
      </c>
      <c r="P2326" s="79">
        <v>61300</v>
      </c>
    </row>
    <row r="2327" spans="15:16" ht="15">
      <c r="O2327" s="79" t="s">
        <v>2441</v>
      </c>
      <c r="P2327" s="79">
        <v>912285</v>
      </c>
    </row>
    <row r="2328" spans="15:16" ht="15">
      <c r="O2328" s="79" t="s">
        <v>2442</v>
      </c>
      <c r="P2328" s="79">
        <v>912267</v>
      </c>
    </row>
    <row r="2329" spans="15:16" ht="15">
      <c r="O2329" s="79" t="s">
        <v>2443</v>
      </c>
      <c r="P2329" s="79">
        <v>912287</v>
      </c>
    </row>
    <row r="2330" spans="15:16" ht="15">
      <c r="O2330" s="79" t="s">
        <v>2444</v>
      </c>
      <c r="P2330" s="79">
        <v>912289</v>
      </c>
    </row>
    <row r="2331" spans="15:16" ht="15">
      <c r="O2331" s="79" t="s">
        <v>2445</v>
      </c>
      <c r="P2331" s="79">
        <v>912291</v>
      </c>
    </row>
    <row r="2332" spans="15:16" ht="15">
      <c r="O2332" s="79" t="s">
        <v>2446</v>
      </c>
      <c r="P2332" s="79">
        <v>909055</v>
      </c>
    </row>
    <row r="2333" spans="15:16" ht="15">
      <c r="O2333" s="79" t="s">
        <v>2447</v>
      </c>
      <c r="P2333" s="79">
        <v>999999</v>
      </c>
    </row>
    <row r="2334" spans="15:16" ht="15">
      <c r="O2334" s="79" t="s">
        <v>2448</v>
      </c>
      <c r="P2334" s="79">
        <v>52406</v>
      </c>
    </row>
    <row r="2335" spans="15:16" ht="15">
      <c r="O2335" s="79" t="s">
        <v>2449</v>
      </c>
      <c r="P2335" s="79">
        <v>2385</v>
      </c>
    </row>
    <row r="2336" spans="15:16" ht="15">
      <c r="O2336" s="79" t="s">
        <v>2450</v>
      </c>
      <c r="P2336" s="79">
        <v>54154</v>
      </c>
    </row>
    <row r="2337" spans="15:16" ht="15">
      <c r="O2337" s="79" t="s">
        <v>2451</v>
      </c>
      <c r="P2337" s="79">
        <v>902072</v>
      </c>
    </row>
    <row r="2338" spans="15:16" ht="15">
      <c r="O2338" s="79" t="s">
        <v>2452</v>
      </c>
      <c r="P2338" s="79">
        <v>901124</v>
      </c>
    </row>
    <row r="2339" spans="15:16" ht="15">
      <c r="O2339" s="79" t="s">
        <v>2453</v>
      </c>
      <c r="P2339" s="79">
        <v>905315</v>
      </c>
    </row>
    <row r="2340" spans="15:16" ht="15">
      <c r="O2340" s="79" t="s">
        <v>2454</v>
      </c>
      <c r="P2340" s="79">
        <v>902882</v>
      </c>
    </row>
    <row r="2341" spans="15:16" ht="15">
      <c r="O2341" s="79" t="s">
        <v>2455</v>
      </c>
      <c r="P2341" s="79">
        <v>4217</v>
      </c>
    </row>
    <row r="2342" spans="15:16" ht="15">
      <c r="O2342" s="79" t="s">
        <v>2456</v>
      </c>
      <c r="P2342" s="79">
        <v>912275</v>
      </c>
    </row>
    <row r="2343" spans="15:16" ht="15">
      <c r="O2343" s="79" t="s">
        <v>2457</v>
      </c>
      <c r="P2343" s="79">
        <v>908638</v>
      </c>
    </row>
    <row r="2344" spans="15:16" ht="15">
      <c r="O2344" s="79" t="s">
        <v>2458</v>
      </c>
      <c r="P2344" s="79">
        <v>1560</v>
      </c>
    </row>
    <row r="2345" spans="15:16" ht="15">
      <c r="O2345" s="79" t="s">
        <v>2459</v>
      </c>
      <c r="P2345" s="79">
        <v>55235</v>
      </c>
    </row>
    <row r="2346" spans="15:16" ht="15">
      <c r="O2346" s="79" t="s">
        <v>2460</v>
      </c>
      <c r="P2346" s="79">
        <v>911081</v>
      </c>
    </row>
    <row r="2347" spans="15:16" ht="15">
      <c r="O2347" s="79" t="s">
        <v>2461</v>
      </c>
      <c r="P2347" s="79">
        <v>902445</v>
      </c>
    </row>
    <row r="2348" spans="15:16" ht="15">
      <c r="O2348" s="79" t="s">
        <v>2462</v>
      </c>
      <c r="P2348" s="79">
        <v>905729</v>
      </c>
    </row>
    <row r="2349" spans="15:16" ht="15">
      <c r="O2349" s="79" t="s">
        <v>2463</v>
      </c>
      <c r="P2349" s="79">
        <v>6460</v>
      </c>
    </row>
    <row r="2350" spans="15:16" ht="15">
      <c r="O2350" s="79" t="s">
        <v>2464</v>
      </c>
      <c r="P2350" s="79">
        <v>4984</v>
      </c>
    </row>
    <row r="2351" spans="15:16" ht="15">
      <c r="O2351" s="79" t="s">
        <v>2465</v>
      </c>
      <c r="P2351" s="79">
        <v>3548</v>
      </c>
    </row>
    <row r="2352" spans="15:16" ht="15">
      <c r="O2352" s="79" t="s">
        <v>2466</v>
      </c>
      <c r="P2352" s="79">
        <v>83565</v>
      </c>
    </row>
    <row r="2353" spans="15:16" ht="15">
      <c r="O2353" s="79" t="s">
        <v>2467</v>
      </c>
      <c r="P2353" s="79">
        <v>82970</v>
      </c>
    </row>
    <row r="2354" spans="15:16" ht="15">
      <c r="O2354" s="79" t="s">
        <v>2468</v>
      </c>
      <c r="P2354" s="79">
        <v>903781</v>
      </c>
    </row>
    <row r="2355" spans="15:16" ht="15">
      <c r="O2355" s="79" t="s">
        <v>2469</v>
      </c>
      <c r="P2355" s="79">
        <v>3755</v>
      </c>
    </row>
    <row r="2356" spans="15:16" ht="15">
      <c r="O2356" s="79" t="s">
        <v>2470</v>
      </c>
      <c r="P2356" s="79">
        <v>83579</v>
      </c>
    </row>
    <row r="2357" spans="15:16" ht="15">
      <c r="O2357" s="79" t="s">
        <v>2471</v>
      </c>
      <c r="P2357" s="79">
        <v>83285</v>
      </c>
    </row>
    <row r="2358" spans="15:16" ht="15">
      <c r="O2358" s="79" t="s">
        <v>2472</v>
      </c>
      <c r="P2358" s="79">
        <v>53271</v>
      </c>
    </row>
    <row r="2359" spans="15:16" ht="15">
      <c r="O2359" s="79" t="s">
        <v>2473</v>
      </c>
      <c r="P2359" s="79">
        <v>82495</v>
      </c>
    </row>
    <row r="2360" spans="15:16" ht="15">
      <c r="O2360" s="79" t="s">
        <v>2474</v>
      </c>
      <c r="P2360" s="79">
        <v>82449</v>
      </c>
    </row>
    <row r="2361" spans="15:16" ht="15">
      <c r="O2361" s="79" t="s">
        <v>2475</v>
      </c>
      <c r="P2361" s="79">
        <v>52827</v>
      </c>
    </row>
    <row r="2362" spans="15:16" ht="15">
      <c r="O2362" s="79" t="s">
        <v>2476</v>
      </c>
      <c r="P2362" s="79">
        <v>3383</v>
      </c>
    </row>
    <row r="2363" spans="15:16" ht="15">
      <c r="O2363" s="79" t="s">
        <v>2477</v>
      </c>
      <c r="P2363" s="79">
        <v>55243</v>
      </c>
    </row>
    <row r="2364" spans="15:16" ht="15">
      <c r="O2364" s="79" t="s">
        <v>2478</v>
      </c>
      <c r="P2364" s="79">
        <v>54468</v>
      </c>
    </row>
    <row r="2365" spans="15:16" ht="15">
      <c r="O2365" s="79" t="s">
        <v>2479</v>
      </c>
      <c r="P2365" s="79">
        <v>8102</v>
      </c>
    </row>
    <row r="2366" spans="15:16" ht="15">
      <c r="O2366" s="79" t="s">
        <v>2480</v>
      </c>
      <c r="P2366" s="79">
        <v>55887</v>
      </c>
    </row>
    <row r="2367" spans="15:16" ht="15">
      <c r="O2367" s="79" t="s">
        <v>2481</v>
      </c>
      <c r="P2367" s="79">
        <v>55193</v>
      </c>
    </row>
    <row r="2368" spans="15:16" ht="15">
      <c r="O2368" s="79" t="s">
        <v>2482</v>
      </c>
      <c r="P2368" s="79">
        <v>910247</v>
      </c>
    </row>
    <row r="2369" spans="15:16" ht="15">
      <c r="O2369" s="79" t="s">
        <v>2483</v>
      </c>
      <c r="P2369" s="79">
        <v>6171</v>
      </c>
    </row>
    <row r="2370" spans="15:16" ht="15">
      <c r="O2370" s="79" t="s">
        <v>2484</v>
      </c>
      <c r="P2370" s="79">
        <v>53676</v>
      </c>
    </row>
    <row r="2371" spans="15:16" ht="15">
      <c r="O2371" s="79" t="s">
        <v>2485</v>
      </c>
      <c r="P2371" s="79">
        <v>910361</v>
      </c>
    </row>
    <row r="2372" spans="15:16" ht="15">
      <c r="O2372" s="79" t="s">
        <v>2486</v>
      </c>
      <c r="P2372" s="79">
        <v>7038</v>
      </c>
    </row>
    <row r="2373" spans="15:16" ht="15">
      <c r="O2373" s="79" t="s">
        <v>2487</v>
      </c>
      <c r="P2373" s="79">
        <v>51473</v>
      </c>
    </row>
    <row r="2374" spans="15:16" ht="15">
      <c r="O2374" s="79" t="s">
        <v>2488</v>
      </c>
      <c r="P2374" s="79">
        <v>55805</v>
      </c>
    </row>
    <row r="2375" spans="15:16" ht="15">
      <c r="O2375" s="79" t="s">
        <v>2489</v>
      </c>
      <c r="P2375" s="79">
        <v>6774</v>
      </c>
    </row>
    <row r="2376" spans="15:16" ht="15">
      <c r="O2376" s="79" t="s">
        <v>2490</v>
      </c>
      <c r="P2376" s="79">
        <v>903963</v>
      </c>
    </row>
    <row r="2377" spans="15:16" ht="15">
      <c r="O2377" s="79" t="s">
        <v>2491</v>
      </c>
      <c r="P2377" s="79">
        <v>909786</v>
      </c>
    </row>
    <row r="2378" spans="15:16" ht="15">
      <c r="O2378" s="79" t="s">
        <v>2492</v>
      </c>
      <c r="P2378" s="79">
        <v>905547</v>
      </c>
    </row>
    <row r="2379" spans="15:16" ht="15">
      <c r="O2379" s="79" t="s">
        <v>2493</v>
      </c>
      <c r="P2379" s="79">
        <v>906487</v>
      </c>
    </row>
    <row r="2380" spans="15:16" ht="15">
      <c r="O2380" s="79" t="s">
        <v>2494</v>
      </c>
      <c r="P2380" s="79">
        <v>83888</v>
      </c>
    </row>
    <row r="2381" spans="15:16" ht="15">
      <c r="O2381" s="79" t="s">
        <v>2495</v>
      </c>
      <c r="P2381" s="79">
        <v>1750</v>
      </c>
    </row>
    <row r="2382" spans="15:16" ht="15">
      <c r="O2382" s="79" t="s">
        <v>2496</v>
      </c>
      <c r="P2382" s="79">
        <v>55318</v>
      </c>
    </row>
    <row r="2383" spans="15:16" ht="15">
      <c r="O2383" s="79" t="s">
        <v>2497</v>
      </c>
      <c r="P2383" s="79">
        <v>6535</v>
      </c>
    </row>
    <row r="2384" spans="15:16" ht="15">
      <c r="O2384" s="79" t="s">
        <v>2498</v>
      </c>
      <c r="P2384" s="79">
        <v>65600</v>
      </c>
    </row>
    <row r="2385" spans="15:16" ht="15">
      <c r="O2385" s="79" t="s">
        <v>2499</v>
      </c>
      <c r="P2385" s="79">
        <v>902338</v>
      </c>
    </row>
    <row r="2386" spans="15:16" ht="15">
      <c r="O2386" s="79" t="s">
        <v>2500</v>
      </c>
      <c r="P2386" s="79">
        <v>907030</v>
      </c>
    </row>
    <row r="2387" spans="15:16" ht="15">
      <c r="O2387" s="79" t="s">
        <v>2501</v>
      </c>
      <c r="P2387" s="79">
        <v>83586</v>
      </c>
    </row>
    <row r="2388" spans="15:16" ht="15">
      <c r="O2388" s="79" t="s">
        <v>2502</v>
      </c>
      <c r="P2388" s="79">
        <v>83390</v>
      </c>
    </row>
    <row r="2389" spans="15:16" ht="15">
      <c r="O2389" s="79" t="s">
        <v>2503</v>
      </c>
      <c r="P2389" s="79">
        <v>907394</v>
      </c>
    </row>
    <row r="2390" spans="15:16" ht="15">
      <c r="O2390" s="79" t="s">
        <v>2504</v>
      </c>
      <c r="P2390" s="79">
        <v>904748</v>
      </c>
    </row>
    <row r="2391" spans="15:16" ht="15">
      <c r="O2391" s="79" t="s">
        <v>2505</v>
      </c>
      <c r="P2391" s="79">
        <v>903591</v>
      </c>
    </row>
    <row r="2392" spans="15:16" ht="15">
      <c r="O2392" s="79" t="s">
        <v>2506</v>
      </c>
      <c r="P2392" s="79">
        <v>5198</v>
      </c>
    </row>
    <row r="2393" spans="15:16" ht="15">
      <c r="O2393" s="79" t="s">
        <v>2507</v>
      </c>
      <c r="P2393" s="79">
        <v>81461</v>
      </c>
    </row>
    <row r="2394" spans="15:16" ht="15">
      <c r="O2394" s="79" t="s">
        <v>2508</v>
      </c>
      <c r="P2394" s="79">
        <v>57710</v>
      </c>
    </row>
    <row r="2395" spans="15:16" ht="15">
      <c r="O2395" s="79" t="s">
        <v>2509</v>
      </c>
      <c r="P2395" s="79">
        <v>53263</v>
      </c>
    </row>
    <row r="2396" spans="15:16" ht="15">
      <c r="O2396" s="79" t="s">
        <v>2510</v>
      </c>
      <c r="P2396" s="79">
        <v>83278</v>
      </c>
    </row>
    <row r="2397" spans="15:16" ht="15">
      <c r="O2397" s="79" t="s">
        <v>2511</v>
      </c>
      <c r="P2397" s="79">
        <v>83747</v>
      </c>
    </row>
    <row r="2398" spans="15:16" ht="15">
      <c r="O2398" s="79" t="s">
        <v>2512</v>
      </c>
      <c r="P2398" s="79">
        <v>903187</v>
      </c>
    </row>
    <row r="2399" spans="15:16" ht="15">
      <c r="O2399" s="79" t="s">
        <v>2513</v>
      </c>
      <c r="P2399" s="79">
        <v>1255</v>
      </c>
    </row>
    <row r="2400" spans="15:16" ht="15">
      <c r="O2400" s="79" t="s">
        <v>2514</v>
      </c>
      <c r="P2400" s="79">
        <v>56431</v>
      </c>
    </row>
    <row r="2401" spans="15:16" ht="15">
      <c r="O2401" s="79" t="s">
        <v>2515</v>
      </c>
      <c r="P2401" s="79">
        <v>3400</v>
      </c>
    </row>
    <row r="2402" spans="15:16" ht="15">
      <c r="O2402" s="79" t="s">
        <v>2516</v>
      </c>
      <c r="P2402" s="79">
        <v>72300</v>
      </c>
    </row>
    <row r="2403" spans="15:16" ht="15">
      <c r="O2403" s="79" t="s">
        <v>2517</v>
      </c>
      <c r="P2403" s="79">
        <v>81865</v>
      </c>
    </row>
    <row r="2404" spans="15:16" ht="15">
      <c r="O2404" s="79" t="s">
        <v>2518</v>
      </c>
      <c r="P2404" s="79">
        <v>5660</v>
      </c>
    </row>
    <row r="2405" spans="15:16" ht="15">
      <c r="O2405" s="79" t="s">
        <v>2519</v>
      </c>
      <c r="P2405" s="79">
        <v>51705</v>
      </c>
    </row>
    <row r="2406" spans="15:16" ht="15">
      <c r="O2406" s="79" t="s">
        <v>2520</v>
      </c>
      <c r="P2406" s="79">
        <v>909674</v>
      </c>
    </row>
    <row r="2407" spans="15:16" ht="15">
      <c r="O2407" s="79" t="s">
        <v>2521</v>
      </c>
      <c r="P2407" s="79">
        <v>905653</v>
      </c>
    </row>
    <row r="2408" spans="15:16" ht="15">
      <c r="O2408" s="79" t="s">
        <v>2522</v>
      </c>
      <c r="P2408" s="79">
        <v>55524</v>
      </c>
    </row>
    <row r="2409" spans="15:16" ht="15">
      <c r="O2409" s="79" t="s">
        <v>2523</v>
      </c>
      <c r="P2409" s="79">
        <v>83635</v>
      </c>
    </row>
    <row r="2410" spans="15:16" ht="15">
      <c r="O2410" s="79" t="s">
        <v>2524</v>
      </c>
      <c r="P2410" s="79">
        <v>7566</v>
      </c>
    </row>
    <row r="2411" spans="15:16" ht="15">
      <c r="O2411" s="79" t="s">
        <v>2525</v>
      </c>
      <c r="P2411" s="79">
        <v>51523</v>
      </c>
    </row>
    <row r="2412" spans="15:16" ht="15">
      <c r="O2412" s="79" t="s">
        <v>2526</v>
      </c>
      <c r="P2412" s="79">
        <v>7112</v>
      </c>
    </row>
    <row r="2413" spans="15:16" ht="15">
      <c r="O2413" s="79" t="s">
        <v>2527</v>
      </c>
      <c r="P2413" s="79">
        <v>62700</v>
      </c>
    </row>
    <row r="2414" spans="15:16" ht="15">
      <c r="O2414" s="79" t="s">
        <v>2528</v>
      </c>
      <c r="P2414" s="79">
        <v>902122</v>
      </c>
    </row>
    <row r="2415" spans="15:16" ht="15">
      <c r="O2415" s="79" t="s">
        <v>2529</v>
      </c>
      <c r="P2415" s="79">
        <v>902304</v>
      </c>
    </row>
    <row r="2416" spans="15:16" ht="15">
      <c r="O2416" s="79" t="s">
        <v>2530</v>
      </c>
      <c r="P2416" s="79">
        <v>2121</v>
      </c>
    </row>
    <row r="2417" spans="15:16" ht="15">
      <c r="O2417" s="79" t="s">
        <v>2531</v>
      </c>
      <c r="P2417" s="79">
        <v>1091</v>
      </c>
    </row>
    <row r="2418" spans="15:16" ht="15">
      <c r="O2418" s="79" t="s">
        <v>2532</v>
      </c>
      <c r="P2418" s="79">
        <v>20053</v>
      </c>
    </row>
    <row r="2419" spans="15:16" ht="15">
      <c r="O2419" s="79" t="s">
        <v>2533</v>
      </c>
      <c r="P2419" s="79">
        <v>3136</v>
      </c>
    </row>
    <row r="2420" spans="15:16" ht="15">
      <c r="O2420" s="79" t="s">
        <v>2534</v>
      </c>
      <c r="P2420" s="79">
        <v>80572</v>
      </c>
    </row>
    <row r="2421" spans="15:16" ht="15">
      <c r="O2421" s="79" t="s">
        <v>2535</v>
      </c>
      <c r="P2421" s="79">
        <v>907154</v>
      </c>
    </row>
    <row r="2422" spans="15:16" ht="15">
      <c r="O2422" s="79" t="s">
        <v>2536</v>
      </c>
      <c r="P2422" s="79">
        <v>6312</v>
      </c>
    </row>
    <row r="2423" spans="15:16" ht="15">
      <c r="O2423" s="79" t="s">
        <v>2537</v>
      </c>
      <c r="P2423" s="79">
        <v>54575</v>
      </c>
    </row>
    <row r="2424" spans="15:16" ht="15">
      <c r="O2424" s="79" t="s">
        <v>2538</v>
      </c>
      <c r="P2424" s="79">
        <v>908144</v>
      </c>
    </row>
    <row r="2425" spans="15:16" ht="15">
      <c r="O2425" s="79" t="s">
        <v>2539</v>
      </c>
      <c r="P2425" s="79">
        <v>910710</v>
      </c>
    </row>
    <row r="2426" spans="15:16" ht="15">
      <c r="O2426" s="79" t="s">
        <v>2540</v>
      </c>
      <c r="P2426" s="79">
        <v>902544</v>
      </c>
    </row>
    <row r="2427" spans="15:16" ht="15">
      <c r="O2427" s="79" t="s">
        <v>2541</v>
      </c>
      <c r="P2427" s="79">
        <v>83740</v>
      </c>
    </row>
    <row r="2428" spans="15:16" ht="15">
      <c r="O2428" s="79" t="s">
        <v>2542</v>
      </c>
      <c r="P2428" s="79">
        <v>1973</v>
      </c>
    </row>
    <row r="2429" spans="15:16" ht="15">
      <c r="O2429" s="79" t="s">
        <v>2543</v>
      </c>
      <c r="P2429" s="79">
        <v>54988</v>
      </c>
    </row>
    <row r="2430" spans="15:16" ht="15">
      <c r="O2430" s="79" t="s">
        <v>2544</v>
      </c>
      <c r="P2430" s="79">
        <v>51795</v>
      </c>
    </row>
    <row r="2431" spans="15:16" ht="15">
      <c r="O2431" s="79" t="s">
        <v>2544</v>
      </c>
      <c r="P2431" s="79">
        <v>56142</v>
      </c>
    </row>
    <row r="2432" spans="15:16" ht="15">
      <c r="O2432" s="79" t="s">
        <v>2544</v>
      </c>
      <c r="P2432" s="79">
        <v>81382</v>
      </c>
    </row>
    <row r="2433" spans="15:16" ht="15">
      <c r="O2433" s="79" t="s">
        <v>2545</v>
      </c>
      <c r="P2433" s="79">
        <v>55730</v>
      </c>
    </row>
    <row r="2434" spans="15:16" ht="15">
      <c r="O2434" s="79" t="s">
        <v>2546</v>
      </c>
      <c r="P2434" s="79">
        <v>4357</v>
      </c>
    </row>
    <row r="2435" spans="15:16" ht="15">
      <c r="O2435" s="79" t="s">
        <v>2547</v>
      </c>
      <c r="P2435" s="79">
        <v>5405</v>
      </c>
    </row>
    <row r="2436" spans="15:16" ht="15">
      <c r="O2436" s="79" t="s">
        <v>2548</v>
      </c>
      <c r="P2436" s="79">
        <v>54047</v>
      </c>
    </row>
    <row r="2437" spans="15:16" ht="15">
      <c r="O2437" s="79" t="s">
        <v>2549</v>
      </c>
      <c r="P2437" s="79">
        <v>80027</v>
      </c>
    </row>
    <row r="2438" spans="15:16" ht="15">
      <c r="O2438" s="79" t="s">
        <v>2550</v>
      </c>
      <c r="P2438" s="79">
        <v>51481</v>
      </c>
    </row>
    <row r="2439" spans="15:16" ht="15">
      <c r="O2439" s="79" t="s">
        <v>2551</v>
      </c>
      <c r="P2439" s="79">
        <v>80717</v>
      </c>
    </row>
    <row r="2440" spans="15:16" ht="15">
      <c r="O2440" s="79" t="s">
        <v>2552</v>
      </c>
      <c r="P2440" s="79">
        <v>57165</v>
      </c>
    </row>
    <row r="2441" spans="15:16" ht="15">
      <c r="O2441" s="79" t="s">
        <v>2553</v>
      </c>
      <c r="P2441" s="79">
        <v>906438</v>
      </c>
    </row>
    <row r="2442" spans="15:16" ht="15">
      <c r="O2442" s="79" t="s">
        <v>2554</v>
      </c>
      <c r="P2442" s="79">
        <v>906669</v>
      </c>
    </row>
    <row r="2443" spans="15:16" ht="15">
      <c r="O2443" s="79" t="s">
        <v>2555</v>
      </c>
      <c r="P2443" s="79">
        <v>908291</v>
      </c>
    </row>
    <row r="2444" spans="15:16" ht="15">
      <c r="O2444" s="79" t="s">
        <v>2556</v>
      </c>
      <c r="P2444" s="79">
        <v>906610</v>
      </c>
    </row>
    <row r="2445" spans="15:16" ht="15">
      <c r="O2445" s="79" t="s">
        <v>2557</v>
      </c>
      <c r="P2445" s="79">
        <v>905091</v>
      </c>
    </row>
    <row r="2446" spans="15:16" ht="15">
      <c r="O2446" s="79" t="s">
        <v>2558</v>
      </c>
      <c r="P2446" s="79">
        <v>906677</v>
      </c>
    </row>
    <row r="2447" spans="15:16" ht="15">
      <c r="O2447" s="79" t="s">
        <v>2559</v>
      </c>
      <c r="P2447" s="79">
        <v>906628</v>
      </c>
    </row>
    <row r="2448" spans="15:16" ht="15">
      <c r="O2448" s="79" t="s">
        <v>2560</v>
      </c>
      <c r="P2448" s="79">
        <v>901645</v>
      </c>
    </row>
    <row r="2449" spans="15:16" ht="15">
      <c r="O2449" s="79" t="s">
        <v>2561</v>
      </c>
      <c r="P2449" s="79">
        <v>912335</v>
      </c>
    </row>
    <row r="2450" spans="15:16" ht="15">
      <c r="O2450" s="79" t="s">
        <v>2562</v>
      </c>
      <c r="P2450" s="79">
        <v>906644</v>
      </c>
    </row>
    <row r="2451" spans="15:16" ht="15">
      <c r="O2451" s="79" t="s">
        <v>2563</v>
      </c>
      <c r="P2451" s="79">
        <v>1544</v>
      </c>
    </row>
    <row r="2452" spans="15:16" ht="15">
      <c r="O2452" s="79" t="s">
        <v>2564</v>
      </c>
      <c r="P2452" s="79">
        <v>56646</v>
      </c>
    </row>
    <row r="2453" spans="15:16" ht="15">
      <c r="O2453" s="79" t="s">
        <v>2565</v>
      </c>
      <c r="P2453" s="79">
        <v>904839</v>
      </c>
    </row>
    <row r="2454" spans="15:16" ht="15">
      <c r="O2454" s="79" t="s">
        <v>2566</v>
      </c>
      <c r="P2454" s="79">
        <v>903807</v>
      </c>
    </row>
    <row r="2455" spans="15:16" ht="15">
      <c r="O2455" s="79" t="s">
        <v>2567</v>
      </c>
      <c r="P2455" s="79">
        <v>7211</v>
      </c>
    </row>
    <row r="2456" spans="15:16" ht="15">
      <c r="O2456" s="79" t="s">
        <v>2568</v>
      </c>
      <c r="P2456" s="79">
        <v>82934</v>
      </c>
    </row>
    <row r="2457" spans="15:16" ht="15">
      <c r="O2457" s="79" t="s">
        <v>2569</v>
      </c>
      <c r="P2457" s="79">
        <v>910920</v>
      </c>
    </row>
    <row r="2458" spans="15:16" ht="15">
      <c r="O2458" s="79" t="s">
        <v>2570</v>
      </c>
      <c r="P2458" s="79">
        <v>905539</v>
      </c>
    </row>
    <row r="2459" spans="15:16" ht="15">
      <c r="O2459" s="79" t="s">
        <v>2571</v>
      </c>
      <c r="P2459" s="79">
        <v>2839</v>
      </c>
    </row>
    <row r="2460" spans="15:16" ht="15">
      <c r="O2460" s="79" t="s">
        <v>2572</v>
      </c>
      <c r="P2460" s="79">
        <v>905208</v>
      </c>
    </row>
    <row r="2461" spans="15:16" ht="15">
      <c r="O2461" s="79" t="s">
        <v>2573</v>
      </c>
      <c r="P2461" s="79">
        <v>908357</v>
      </c>
    </row>
    <row r="2462" spans="15:16" ht="15">
      <c r="O2462" s="79" t="s">
        <v>2574</v>
      </c>
      <c r="P2462" s="79">
        <v>905406</v>
      </c>
    </row>
    <row r="2463" spans="15:16" ht="15">
      <c r="O2463" s="79" t="s">
        <v>2575</v>
      </c>
      <c r="P2463" s="79">
        <v>8358</v>
      </c>
    </row>
    <row r="2464" spans="15:16" ht="15">
      <c r="O2464" s="79" t="s">
        <v>2576</v>
      </c>
      <c r="P2464" s="79">
        <v>908829</v>
      </c>
    </row>
    <row r="2465" spans="15:16" ht="15">
      <c r="O2465" s="79" t="s">
        <v>2577</v>
      </c>
      <c r="P2465" s="79">
        <v>906933</v>
      </c>
    </row>
    <row r="2466" spans="15:16" ht="15">
      <c r="O2466" s="79" t="s">
        <v>2578</v>
      </c>
      <c r="P2466" s="79">
        <v>1373</v>
      </c>
    </row>
    <row r="2467" spans="15:16" ht="15">
      <c r="O2467" s="79" t="s">
        <v>2579</v>
      </c>
      <c r="P2467" s="79">
        <v>9927</v>
      </c>
    </row>
    <row r="2468" spans="15:16" ht="15">
      <c r="O2468" s="79" t="s">
        <v>2579</v>
      </c>
      <c r="P2468" s="79">
        <v>83909</v>
      </c>
    </row>
    <row r="2469" spans="15:16" ht="15">
      <c r="O2469" s="79" t="s">
        <v>2580</v>
      </c>
      <c r="P2469" s="79">
        <v>8234</v>
      </c>
    </row>
    <row r="2470" spans="15:16" ht="15">
      <c r="O2470" s="79" t="s">
        <v>2581</v>
      </c>
      <c r="P2470" s="79">
        <v>52693</v>
      </c>
    </row>
    <row r="2471" spans="15:16" ht="15">
      <c r="O2471" s="79" t="s">
        <v>2582</v>
      </c>
      <c r="P2471" s="79">
        <v>5371</v>
      </c>
    </row>
    <row r="2472" spans="15:16" ht="15">
      <c r="O2472" s="79" t="s">
        <v>2583</v>
      </c>
      <c r="P2472" s="79">
        <v>9213</v>
      </c>
    </row>
    <row r="2473" spans="15:16" ht="15">
      <c r="O2473" s="79" t="s">
        <v>2584</v>
      </c>
      <c r="P2473" s="79">
        <v>905059</v>
      </c>
    </row>
    <row r="2474" spans="15:16" ht="15">
      <c r="O2474" s="79" t="s">
        <v>2585</v>
      </c>
      <c r="P2474" s="79">
        <v>3994</v>
      </c>
    </row>
    <row r="2475" spans="15:16" ht="15">
      <c r="O2475" s="79" t="s">
        <v>2586</v>
      </c>
      <c r="P2475" s="79">
        <v>55796</v>
      </c>
    </row>
    <row r="2476" spans="15:16" ht="15">
      <c r="O2476" s="79" t="s">
        <v>2587</v>
      </c>
      <c r="P2476" s="79">
        <v>4778</v>
      </c>
    </row>
    <row r="2477" spans="15:16" ht="15">
      <c r="O2477" s="79" t="s">
        <v>2588</v>
      </c>
      <c r="P2477" s="79">
        <v>3268</v>
      </c>
    </row>
    <row r="2478" spans="15:16" ht="15">
      <c r="O2478" s="79" t="s">
        <v>2589</v>
      </c>
      <c r="P2478" s="79">
        <v>9821</v>
      </c>
    </row>
    <row r="2479" spans="15:16" ht="15">
      <c r="O2479" s="79" t="s">
        <v>2590</v>
      </c>
      <c r="P2479" s="79">
        <v>910135</v>
      </c>
    </row>
    <row r="2480" spans="15:16" ht="15">
      <c r="O2480" s="79" t="s">
        <v>2591</v>
      </c>
      <c r="P2480" s="79">
        <v>902320</v>
      </c>
    </row>
    <row r="2481" spans="15:16" ht="15">
      <c r="O2481" s="79" t="s">
        <v>2592</v>
      </c>
      <c r="P2481" s="79">
        <v>908559</v>
      </c>
    </row>
    <row r="2482" spans="15:16" ht="15">
      <c r="O2482" s="79" t="s">
        <v>2593</v>
      </c>
      <c r="P2482" s="79">
        <v>903369</v>
      </c>
    </row>
    <row r="2483" spans="15:16" ht="15">
      <c r="O2483" s="79" t="s">
        <v>2594</v>
      </c>
      <c r="P2483" s="79">
        <v>1437</v>
      </c>
    </row>
    <row r="2484" spans="15:16" ht="15">
      <c r="O2484" s="79" t="s">
        <v>2595</v>
      </c>
      <c r="P2484" s="79">
        <v>56415</v>
      </c>
    </row>
    <row r="2485" spans="15:16" ht="15">
      <c r="O2485" s="79" t="s">
        <v>2596</v>
      </c>
      <c r="P2485" s="79">
        <v>7814</v>
      </c>
    </row>
    <row r="2486" spans="15:16" ht="15">
      <c r="O2486" s="79" t="s">
        <v>2597</v>
      </c>
      <c r="P2486" s="79">
        <v>57140</v>
      </c>
    </row>
    <row r="2487" spans="15:16" ht="15">
      <c r="O2487" s="79" t="s">
        <v>2598</v>
      </c>
      <c r="P2487" s="79">
        <v>4794</v>
      </c>
    </row>
    <row r="2488" spans="15:16" ht="15">
      <c r="O2488" s="79" t="s">
        <v>2599</v>
      </c>
      <c r="P2488" s="79">
        <v>56357</v>
      </c>
    </row>
    <row r="2489" spans="15:16" ht="15">
      <c r="O2489" s="79" t="s">
        <v>2600</v>
      </c>
      <c r="P2489" s="79">
        <v>7104</v>
      </c>
    </row>
    <row r="2490" spans="15:16" ht="15">
      <c r="O2490" s="79" t="s">
        <v>2601</v>
      </c>
      <c r="P2490" s="79">
        <v>912354</v>
      </c>
    </row>
    <row r="2491" spans="15:16" ht="15">
      <c r="O2491" s="79" t="s">
        <v>2602</v>
      </c>
      <c r="P2491" s="79">
        <v>55680</v>
      </c>
    </row>
    <row r="2492" spans="15:16" ht="15">
      <c r="O2492" s="79" t="s">
        <v>2603</v>
      </c>
      <c r="P2492" s="79">
        <v>1908</v>
      </c>
    </row>
    <row r="2493" spans="15:16" ht="15">
      <c r="O2493" s="79" t="s">
        <v>2604</v>
      </c>
      <c r="P2493" s="79">
        <v>911291</v>
      </c>
    </row>
    <row r="2494" spans="15:16" ht="15">
      <c r="O2494" s="79" t="s">
        <v>2605</v>
      </c>
      <c r="P2494" s="79">
        <v>3391</v>
      </c>
    </row>
    <row r="2495" spans="15:16" ht="15">
      <c r="O2495" s="79" t="s">
        <v>2606</v>
      </c>
      <c r="P2495" s="79">
        <v>53791</v>
      </c>
    </row>
    <row r="2496" spans="15:16" ht="15">
      <c r="O2496" s="79" t="s">
        <v>2607</v>
      </c>
      <c r="P2496" s="79">
        <v>80728</v>
      </c>
    </row>
    <row r="2497" spans="15:16" ht="15">
      <c r="O2497" s="79" t="s">
        <v>2608</v>
      </c>
      <c r="P2497" s="79">
        <v>5108</v>
      </c>
    </row>
    <row r="2498" spans="15:16" ht="15">
      <c r="O2498" s="79" t="s">
        <v>2609</v>
      </c>
      <c r="P2498" s="79">
        <v>52307</v>
      </c>
    </row>
    <row r="2499" spans="15:16" ht="15">
      <c r="O2499" s="79" t="s">
        <v>2610</v>
      </c>
      <c r="P2499" s="79">
        <v>53115</v>
      </c>
    </row>
    <row r="2500" spans="15:16" ht="15">
      <c r="O2500" s="79" t="s">
        <v>2611</v>
      </c>
      <c r="P2500" s="79">
        <v>80919</v>
      </c>
    </row>
    <row r="2501" spans="15:16" ht="15">
      <c r="O2501" s="79" t="s">
        <v>2612</v>
      </c>
      <c r="P2501" s="79">
        <v>57297</v>
      </c>
    </row>
    <row r="2502" spans="15:16" ht="15">
      <c r="O2502" s="79" t="s">
        <v>2613</v>
      </c>
      <c r="P2502" s="79">
        <v>1940</v>
      </c>
    </row>
    <row r="2503" spans="15:16" ht="15">
      <c r="O2503" s="79" t="s">
        <v>2614</v>
      </c>
      <c r="P2503" s="79">
        <v>912163</v>
      </c>
    </row>
    <row r="2504" spans="15:16" ht="15">
      <c r="O2504" s="79" t="s">
        <v>2615</v>
      </c>
      <c r="P2504" s="79">
        <v>910871</v>
      </c>
    </row>
    <row r="2505" spans="15:16" ht="15">
      <c r="O2505" s="79" t="s">
        <v>2616</v>
      </c>
      <c r="P2505" s="79">
        <v>906123</v>
      </c>
    </row>
    <row r="2506" spans="15:16" ht="15">
      <c r="O2506" s="79" t="s">
        <v>2617</v>
      </c>
      <c r="P2506" s="79">
        <v>909573</v>
      </c>
    </row>
    <row r="2507" spans="15:16" ht="15">
      <c r="O2507" s="79" t="s">
        <v>2618</v>
      </c>
      <c r="P2507" s="79">
        <v>907022</v>
      </c>
    </row>
    <row r="2508" spans="15:16" ht="15">
      <c r="O2508" s="79" t="s">
        <v>2619</v>
      </c>
      <c r="P2508" s="79">
        <v>902809</v>
      </c>
    </row>
    <row r="2509" spans="15:16" ht="15">
      <c r="O2509" s="79" t="s">
        <v>2620</v>
      </c>
      <c r="P2509" s="79">
        <v>82168</v>
      </c>
    </row>
    <row r="2510" spans="15:16" ht="15">
      <c r="O2510" s="79" t="s">
        <v>2621</v>
      </c>
      <c r="P2510" s="79">
        <v>4258</v>
      </c>
    </row>
    <row r="2511" spans="15:16" ht="15">
      <c r="O2511" s="79" t="s">
        <v>2622</v>
      </c>
      <c r="P2511" s="79">
        <v>910801</v>
      </c>
    </row>
    <row r="2512" spans="15:16" ht="15">
      <c r="O2512" s="79" t="s">
        <v>2623</v>
      </c>
      <c r="P2512" s="79">
        <v>54674</v>
      </c>
    </row>
    <row r="2513" spans="15:16" ht="15">
      <c r="O2513" s="79" t="s">
        <v>2624</v>
      </c>
      <c r="P2513" s="79">
        <v>55111</v>
      </c>
    </row>
    <row r="2514" spans="15:16" ht="15">
      <c r="O2514" s="79" t="s">
        <v>2625</v>
      </c>
      <c r="P2514" s="79">
        <v>903336</v>
      </c>
    </row>
    <row r="2515" spans="15:16" ht="15">
      <c r="O2515" s="79" t="s">
        <v>2626</v>
      </c>
      <c r="P2515" s="79">
        <v>906016</v>
      </c>
    </row>
    <row r="2516" spans="15:16" ht="15">
      <c r="O2516" s="79" t="s">
        <v>2627</v>
      </c>
      <c r="P2516" s="79">
        <v>908166</v>
      </c>
    </row>
    <row r="2517" spans="15:16" ht="15">
      <c r="O2517" s="79" t="s">
        <v>2628</v>
      </c>
      <c r="P2517" s="79">
        <v>905976</v>
      </c>
    </row>
    <row r="2518" spans="15:16" ht="15">
      <c r="O2518" s="79" t="s">
        <v>2629</v>
      </c>
      <c r="P2518" s="79">
        <v>906073</v>
      </c>
    </row>
    <row r="2519" spans="15:16" ht="15">
      <c r="O2519" s="79" t="s">
        <v>2630</v>
      </c>
      <c r="P2519" s="79">
        <v>909551</v>
      </c>
    </row>
    <row r="2520" spans="15:16" ht="15">
      <c r="O2520" s="79" t="s">
        <v>2631</v>
      </c>
      <c r="P2520" s="79">
        <v>1136</v>
      </c>
    </row>
    <row r="2521" spans="15:16" ht="15">
      <c r="O2521" s="79" t="s">
        <v>2632</v>
      </c>
      <c r="P2521" s="79">
        <v>908998</v>
      </c>
    </row>
    <row r="2522" spans="15:16" ht="15">
      <c r="O2522" s="79" t="s">
        <v>2633</v>
      </c>
      <c r="P2522" s="79">
        <v>910969</v>
      </c>
    </row>
    <row r="2523" spans="15:16" ht="15">
      <c r="O2523" s="79" t="s">
        <v>2634</v>
      </c>
      <c r="P2523" s="79">
        <v>4951</v>
      </c>
    </row>
    <row r="2524" spans="15:16" ht="15">
      <c r="O2524" s="79" t="s">
        <v>2635</v>
      </c>
      <c r="P2524" s="79">
        <v>53453</v>
      </c>
    </row>
    <row r="2525" spans="15:16" ht="15">
      <c r="O2525" s="79" t="s">
        <v>2636</v>
      </c>
      <c r="P2525" s="79">
        <v>8003</v>
      </c>
    </row>
    <row r="2526" spans="15:16" ht="15">
      <c r="O2526" s="79" t="s">
        <v>2637</v>
      </c>
      <c r="P2526" s="79">
        <v>55004</v>
      </c>
    </row>
    <row r="2527" spans="15:16" ht="15">
      <c r="O2527" s="79" t="s">
        <v>2638</v>
      </c>
      <c r="P2527" s="79">
        <v>1076</v>
      </c>
    </row>
    <row r="2528" spans="15:16" ht="15">
      <c r="O2528" s="79" t="s">
        <v>2639</v>
      </c>
      <c r="P2528" s="79">
        <v>910438</v>
      </c>
    </row>
    <row r="2529" spans="15:16" ht="15">
      <c r="O2529" s="79" t="s">
        <v>2640</v>
      </c>
      <c r="P2529" s="79">
        <v>7715</v>
      </c>
    </row>
    <row r="2530" spans="15:16" ht="15">
      <c r="O2530" s="79" t="s">
        <v>2641</v>
      </c>
      <c r="P2530" s="79">
        <v>2807</v>
      </c>
    </row>
    <row r="2531" spans="15:16" ht="15">
      <c r="O2531" s="79" t="s">
        <v>2642</v>
      </c>
      <c r="P2531" s="79">
        <v>9934</v>
      </c>
    </row>
    <row r="2532" spans="15:16" ht="15">
      <c r="O2532" s="79" t="s">
        <v>2643</v>
      </c>
      <c r="P2532" s="79">
        <v>911487</v>
      </c>
    </row>
    <row r="2533" spans="15:16" ht="15">
      <c r="O2533" s="79" t="s">
        <v>2644</v>
      </c>
      <c r="P2533" s="79">
        <v>9410</v>
      </c>
    </row>
    <row r="2534" spans="15:16" ht="15">
      <c r="O2534" s="79" t="s">
        <v>2644</v>
      </c>
      <c r="P2534" s="79">
        <v>82348</v>
      </c>
    </row>
    <row r="2535" spans="15:16" ht="15">
      <c r="O2535" s="79" t="s">
        <v>2645</v>
      </c>
      <c r="P2535" s="79">
        <v>6765</v>
      </c>
    </row>
    <row r="2536" spans="15:16" ht="15">
      <c r="O2536" s="79" t="s">
        <v>2645</v>
      </c>
      <c r="P2536" s="79">
        <v>6766</v>
      </c>
    </row>
    <row r="2537" spans="15:16" ht="15">
      <c r="O2537" s="79" t="s">
        <v>2646</v>
      </c>
      <c r="P2537" s="79">
        <v>7665</v>
      </c>
    </row>
    <row r="2538" spans="15:16" ht="15">
      <c r="O2538" s="79" t="s">
        <v>2647</v>
      </c>
      <c r="P2538" s="79">
        <v>2047</v>
      </c>
    </row>
    <row r="2539" spans="15:16" ht="15">
      <c r="O2539" s="79" t="s">
        <v>2648</v>
      </c>
      <c r="P2539" s="79">
        <v>84036</v>
      </c>
    </row>
    <row r="2540" spans="15:16" ht="15">
      <c r="O2540" s="79" t="s">
        <v>2649</v>
      </c>
      <c r="P2540" s="79">
        <v>5033</v>
      </c>
    </row>
    <row r="2541" spans="15:16" ht="15">
      <c r="O2541" s="79" t="s">
        <v>2650</v>
      </c>
      <c r="P2541" s="79">
        <v>52637</v>
      </c>
    </row>
    <row r="2542" spans="15:16" ht="15">
      <c r="O2542" s="79" t="s">
        <v>2651</v>
      </c>
      <c r="P2542" s="79">
        <v>56316</v>
      </c>
    </row>
    <row r="2543" spans="15:16" ht="15">
      <c r="O2543" s="79" t="s">
        <v>2652</v>
      </c>
      <c r="P2543" s="79">
        <v>909178</v>
      </c>
    </row>
    <row r="2544" spans="15:16" ht="15">
      <c r="O2544" s="79" t="s">
        <v>2653</v>
      </c>
      <c r="P2544" s="79">
        <v>4828</v>
      </c>
    </row>
    <row r="2545" spans="15:16" ht="15">
      <c r="O2545" s="79" t="s">
        <v>2654</v>
      </c>
      <c r="P2545" s="79">
        <v>57132</v>
      </c>
    </row>
    <row r="2546" spans="15:16" ht="15">
      <c r="O2546" s="79" t="s">
        <v>2655</v>
      </c>
      <c r="P2546" s="79">
        <v>52587</v>
      </c>
    </row>
    <row r="2547" spans="15:16" ht="15">
      <c r="O2547" s="79" t="s">
        <v>2656</v>
      </c>
      <c r="P2547" s="79">
        <v>3887</v>
      </c>
    </row>
    <row r="2548" spans="15:16" ht="15">
      <c r="O2548" s="79" t="s">
        <v>2657</v>
      </c>
      <c r="P2548" s="79">
        <v>82113</v>
      </c>
    </row>
    <row r="2549" spans="15:16" ht="15">
      <c r="O2549" s="79" t="s">
        <v>2658</v>
      </c>
      <c r="P2549" s="79">
        <v>82686</v>
      </c>
    </row>
    <row r="2550" spans="15:16" ht="15">
      <c r="O2550" s="79" t="s">
        <v>2659</v>
      </c>
      <c r="P2550" s="79">
        <v>56786</v>
      </c>
    </row>
    <row r="2551" spans="15:16" ht="15">
      <c r="O2551" s="79" t="s">
        <v>2660</v>
      </c>
      <c r="P2551" s="79">
        <v>7582</v>
      </c>
    </row>
    <row r="2552" spans="15:16" ht="15">
      <c r="O2552" s="79" t="s">
        <v>2661</v>
      </c>
      <c r="P2552" s="79">
        <v>54451</v>
      </c>
    </row>
    <row r="2553" spans="15:16" ht="15">
      <c r="O2553" s="79" t="s">
        <v>2662</v>
      </c>
      <c r="P2553" s="79">
        <v>71500</v>
      </c>
    </row>
    <row r="2554" spans="15:16" ht="15">
      <c r="O2554" s="79" t="s">
        <v>2663</v>
      </c>
      <c r="P2554" s="79">
        <v>54534</v>
      </c>
    </row>
    <row r="2555" spans="15:16" ht="15">
      <c r="O2555" s="79" t="s">
        <v>2664</v>
      </c>
      <c r="P2555" s="79">
        <v>911564</v>
      </c>
    </row>
    <row r="2556" spans="15:16" ht="15">
      <c r="O2556" s="79" t="s">
        <v>2665</v>
      </c>
      <c r="P2556" s="79">
        <v>902643</v>
      </c>
    </row>
    <row r="2557" spans="15:16" ht="15">
      <c r="O2557" s="79" t="s">
        <v>2666</v>
      </c>
      <c r="P2557" s="79">
        <v>905232</v>
      </c>
    </row>
    <row r="2558" spans="15:16" ht="15">
      <c r="O2558" s="79" t="s">
        <v>2667</v>
      </c>
      <c r="P2558" s="79">
        <v>911319</v>
      </c>
    </row>
    <row r="2559" spans="15:16" ht="15">
      <c r="O2559" s="79" t="s">
        <v>2668</v>
      </c>
      <c r="P2559" s="79">
        <v>52001</v>
      </c>
    </row>
    <row r="2560" spans="15:16" ht="15">
      <c r="O2560" s="79" t="s">
        <v>2669</v>
      </c>
      <c r="P2560" s="79">
        <v>908875</v>
      </c>
    </row>
    <row r="2561" spans="15:16" ht="15">
      <c r="O2561" s="79" t="s">
        <v>2670</v>
      </c>
      <c r="P2561" s="79">
        <v>910864</v>
      </c>
    </row>
    <row r="2562" spans="15:16" ht="15">
      <c r="O2562" s="79" t="s">
        <v>2671</v>
      </c>
      <c r="P2562" s="79">
        <v>5297</v>
      </c>
    </row>
    <row r="2563" spans="15:16" ht="15">
      <c r="O2563" s="79" t="s">
        <v>2672</v>
      </c>
      <c r="P2563" s="79">
        <v>55763</v>
      </c>
    </row>
    <row r="2564" spans="15:16" ht="15">
      <c r="O2564" s="79" t="s">
        <v>2673</v>
      </c>
      <c r="P2564" s="79">
        <v>1148</v>
      </c>
    </row>
    <row r="2565" spans="15:16" ht="15">
      <c r="O2565" s="79" t="s">
        <v>2674</v>
      </c>
      <c r="P2565" s="79">
        <v>52728</v>
      </c>
    </row>
    <row r="2566" spans="15:16" ht="15">
      <c r="O2566" s="79" t="s">
        <v>2675</v>
      </c>
      <c r="P2566" s="79">
        <v>911641</v>
      </c>
    </row>
    <row r="2567" spans="15:16" ht="15">
      <c r="O2567" s="79" t="s">
        <v>2676</v>
      </c>
      <c r="P2567" s="79">
        <v>56266</v>
      </c>
    </row>
    <row r="2568" spans="15:16" ht="15">
      <c r="O2568" s="79" t="s">
        <v>2677</v>
      </c>
      <c r="P2568" s="79">
        <v>83166</v>
      </c>
    </row>
    <row r="2569" spans="15:16" ht="15">
      <c r="O2569" s="79" t="s">
        <v>2678</v>
      </c>
      <c r="P2569" s="79">
        <v>52240</v>
      </c>
    </row>
    <row r="2570" spans="15:16" ht="15">
      <c r="O2570" s="79" t="s">
        <v>2679</v>
      </c>
      <c r="P2570" s="79">
        <v>909505</v>
      </c>
    </row>
    <row r="2571" spans="15:16" ht="15">
      <c r="O2571" s="79" t="s">
        <v>2680</v>
      </c>
      <c r="P2571" s="79">
        <v>902478</v>
      </c>
    </row>
    <row r="2572" spans="15:16" ht="15">
      <c r="O2572" s="79" t="s">
        <v>2681</v>
      </c>
      <c r="P2572" s="79">
        <v>55854</v>
      </c>
    </row>
    <row r="2573" spans="15:16" ht="15">
      <c r="O2573" s="79" t="s">
        <v>2682</v>
      </c>
      <c r="P2573" s="79">
        <v>907637</v>
      </c>
    </row>
    <row r="2574" spans="15:16" ht="15">
      <c r="O2574" s="79" t="s">
        <v>2683</v>
      </c>
      <c r="P2574" s="79">
        <v>910647</v>
      </c>
    </row>
    <row r="2575" spans="15:16" ht="15">
      <c r="O2575" s="79" t="s">
        <v>2684</v>
      </c>
      <c r="P2575" s="79">
        <v>81358</v>
      </c>
    </row>
    <row r="2576" spans="15:16" ht="15">
      <c r="O2576" s="79" t="s">
        <v>2685</v>
      </c>
      <c r="P2576" s="79">
        <v>2055</v>
      </c>
    </row>
    <row r="2577" spans="15:16" ht="15">
      <c r="O2577" s="79" t="s">
        <v>2686</v>
      </c>
      <c r="P2577" s="79">
        <v>75114</v>
      </c>
    </row>
    <row r="2578" spans="15:16" ht="15">
      <c r="O2578" s="79" t="s">
        <v>2687</v>
      </c>
      <c r="P2578" s="79">
        <v>912170</v>
      </c>
    </row>
    <row r="2579" spans="15:16" ht="15">
      <c r="O2579" s="79" t="s">
        <v>2688</v>
      </c>
      <c r="P2579" s="79">
        <v>52793</v>
      </c>
    </row>
    <row r="2580" spans="15:16" ht="15">
      <c r="O2580" s="79" t="s">
        <v>2689</v>
      </c>
      <c r="P2580" s="79">
        <v>58107</v>
      </c>
    </row>
    <row r="2581" spans="15:16" ht="15">
      <c r="O2581" s="79" t="s">
        <v>2690</v>
      </c>
      <c r="P2581" s="79">
        <v>51176</v>
      </c>
    </row>
    <row r="2582" spans="15:16" ht="15">
      <c r="O2582" s="79" t="s">
        <v>2690</v>
      </c>
      <c r="P2582" s="79">
        <v>54071</v>
      </c>
    </row>
    <row r="2583" spans="15:16" ht="15">
      <c r="O2583" s="79" t="s">
        <v>2691</v>
      </c>
      <c r="P2583" s="79">
        <v>908886</v>
      </c>
    </row>
    <row r="2584" spans="15:16" ht="15">
      <c r="O2584" s="79" t="s">
        <v>2692</v>
      </c>
      <c r="P2584" s="79">
        <v>7847</v>
      </c>
    </row>
    <row r="2585" spans="15:16" ht="15">
      <c r="O2585" s="79" t="s">
        <v>2693</v>
      </c>
      <c r="P2585" s="79">
        <v>4316</v>
      </c>
    </row>
    <row r="2586" spans="15:16" ht="15">
      <c r="O2586" s="79" t="s">
        <v>2694</v>
      </c>
      <c r="P2586" s="79">
        <v>908818</v>
      </c>
    </row>
    <row r="2587" spans="15:16" ht="15">
      <c r="O2587" s="79" t="s">
        <v>2695</v>
      </c>
      <c r="P2587" s="79">
        <v>82585</v>
      </c>
    </row>
    <row r="2588" spans="15:16" ht="15">
      <c r="O2588" s="79" t="s">
        <v>2696</v>
      </c>
      <c r="P2588" s="79">
        <v>912254</v>
      </c>
    </row>
    <row r="2589" spans="15:16" ht="15">
      <c r="O2589" s="79" t="s">
        <v>2697</v>
      </c>
      <c r="P2589" s="79">
        <v>6824</v>
      </c>
    </row>
    <row r="2590" spans="15:16" ht="15">
      <c r="O2590" s="79" t="s">
        <v>2698</v>
      </c>
      <c r="P2590" s="79">
        <v>6733</v>
      </c>
    </row>
    <row r="2591" spans="15:16" ht="15">
      <c r="O2591" s="79" t="s">
        <v>2699</v>
      </c>
      <c r="P2591" s="79">
        <v>911466</v>
      </c>
    </row>
    <row r="2592" spans="15:16" ht="15">
      <c r="O2592" s="79" t="s">
        <v>2700</v>
      </c>
      <c r="P2592" s="79">
        <v>9998</v>
      </c>
    </row>
    <row r="2593" spans="15:16" ht="15">
      <c r="O2593" s="79" t="s">
        <v>2701</v>
      </c>
      <c r="P2593" s="79">
        <v>3458</v>
      </c>
    </row>
    <row r="2594" spans="15:16" ht="15">
      <c r="O2594" s="79" t="s">
        <v>2702</v>
      </c>
      <c r="P2594" s="79">
        <v>2815</v>
      </c>
    </row>
    <row r="2595" spans="15:16" ht="15">
      <c r="O2595" s="79" t="s">
        <v>2703</v>
      </c>
      <c r="P2595" s="79">
        <v>905422</v>
      </c>
    </row>
    <row r="2596" spans="15:16" ht="15">
      <c r="O2596" s="79" t="s">
        <v>2704</v>
      </c>
      <c r="P2596" s="79">
        <v>902932</v>
      </c>
    </row>
    <row r="2597" spans="15:16" ht="15">
      <c r="O2597" s="79" t="s">
        <v>2705</v>
      </c>
      <c r="P2597" s="79">
        <v>910752</v>
      </c>
    </row>
    <row r="2598" spans="15:16" ht="15">
      <c r="O2598" s="79" t="s">
        <v>2706</v>
      </c>
      <c r="P2598" s="79">
        <v>910794</v>
      </c>
    </row>
    <row r="2599" spans="15:16" ht="15">
      <c r="O2599" s="79" t="s">
        <v>2707</v>
      </c>
      <c r="P2599" s="79">
        <v>5917</v>
      </c>
    </row>
    <row r="2600" spans="15:16" ht="15">
      <c r="O2600" s="79" t="s">
        <v>2708</v>
      </c>
      <c r="P2600" s="79">
        <v>907942</v>
      </c>
    </row>
    <row r="2601" spans="15:16" ht="15">
      <c r="O2601" s="79" t="s">
        <v>2709</v>
      </c>
      <c r="P2601" s="79">
        <v>4183</v>
      </c>
    </row>
    <row r="2602" spans="15:16" ht="15">
      <c r="O2602" s="79" t="s">
        <v>2710</v>
      </c>
      <c r="P2602" s="79">
        <v>904425</v>
      </c>
    </row>
    <row r="2603" spans="15:16" ht="15">
      <c r="O2603" s="79" t="s">
        <v>2711</v>
      </c>
      <c r="P2603" s="79">
        <v>911074</v>
      </c>
    </row>
    <row r="2604" spans="15:16" ht="15">
      <c r="O2604" s="79" t="s">
        <v>2712</v>
      </c>
      <c r="P2604" s="79">
        <v>9606</v>
      </c>
    </row>
    <row r="2605" spans="15:16" ht="15">
      <c r="O2605" s="79" t="s">
        <v>2713</v>
      </c>
      <c r="P2605" s="79">
        <v>907705</v>
      </c>
    </row>
    <row r="2606" spans="15:16" ht="15">
      <c r="O2606" s="79" t="s">
        <v>2714</v>
      </c>
      <c r="P2606" s="79">
        <v>74400</v>
      </c>
    </row>
    <row r="2607" spans="15:16" ht="15">
      <c r="O2607" s="79" t="s">
        <v>2715</v>
      </c>
      <c r="P2607" s="79">
        <v>901595</v>
      </c>
    </row>
    <row r="2608" spans="15:16" ht="15">
      <c r="O2608" s="79" t="s">
        <v>2716</v>
      </c>
      <c r="P2608" s="79">
        <v>1577</v>
      </c>
    </row>
    <row r="2609" spans="15:16" ht="15">
      <c r="O2609" s="79" t="s">
        <v>2717</v>
      </c>
      <c r="P2609" s="79">
        <v>50818</v>
      </c>
    </row>
    <row r="2610" spans="15:16" ht="15">
      <c r="O2610" s="79" t="s">
        <v>2718</v>
      </c>
      <c r="P2610" s="79">
        <v>6023</v>
      </c>
    </row>
    <row r="2611" spans="15:16" ht="15">
      <c r="O2611" s="79" t="s">
        <v>2719</v>
      </c>
      <c r="P2611" s="79">
        <v>57116</v>
      </c>
    </row>
    <row r="2612" spans="15:16" ht="15">
      <c r="O2612" s="79" t="s">
        <v>2720</v>
      </c>
      <c r="P2612" s="79">
        <v>2402</v>
      </c>
    </row>
    <row r="2613" spans="15:16" ht="15">
      <c r="O2613" s="79" t="s">
        <v>2721</v>
      </c>
      <c r="P2613" s="79">
        <v>60200</v>
      </c>
    </row>
    <row r="2614" spans="15:16" ht="15">
      <c r="O2614" s="79" t="s">
        <v>2722</v>
      </c>
      <c r="P2614" s="79">
        <v>1181</v>
      </c>
    </row>
    <row r="2615" spans="15:16" ht="15">
      <c r="O2615" s="79" t="s">
        <v>2723</v>
      </c>
      <c r="P2615" s="79">
        <v>83026</v>
      </c>
    </row>
    <row r="2616" spans="15:16" ht="15">
      <c r="O2616" s="79" t="s">
        <v>2724</v>
      </c>
      <c r="P2616" s="79">
        <v>4644</v>
      </c>
    </row>
    <row r="2617" spans="15:16" ht="15">
      <c r="O2617" s="79" t="s">
        <v>2725</v>
      </c>
      <c r="P2617" s="79">
        <v>52100</v>
      </c>
    </row>
    <row r="2618" spans="15:16" ht="15">
      <c r="O2618" s="79" t="s">
        <v>2726</v>
      </c>
      <c r="P2618" s="79">
        <v>82192</v>
      </c>
    </row>
    <row r="2619" spans="15:16" ht="15">
      <c r="O2619" s="79" t="s">
        <v>2727</v>
      </c>
      <c r="P2619" s="79">
        <v>7161</v>
      </c>
    </row>
    <row r="2620" spans="15:16" ht="15">
      <c r="O2620" s="79" t="s">
        <v>2728</v>
      </c>
      <c r="P2620" s="79">
        <v>57628</v>
      </c>
    </row>
    <row r="2621" spans="15:16" ht="15">
      <c r="O2621" s="79" t="s">
        <v>2729</v>
      </c>
      <c r="P2621" s="79">
        <v>57900</v>
      </c>
    </row>
    <row r="2622" spans="15:16" ht="15">
      <c r="O2622" s="79" t="s">
        <v>2730</v>
      </c>
      <c r="P2622" s="79">
        <v>910675</v>
      </c>
    </row>
    <row r="2623" spans="15:16" ht="15">
      <c r="O2623" s="79" t="s">
        <v>2731</v>
      </c>
      <c r="P2623" s="79">
        <v>1040</v>
      </c>
    </row>
    <row r="2624" spans="15:16" ht="15">
      <c r="O2624" s="79" t="s">
        <v>2732</v>
      </c>
      <c r="P2624" s="79">
        <v>902841</v>
      </c>
    </row>
    <row r="2625" spans="15:16" ht="15">
      <c r="O2625" s="79" t="s">
        <v>2733</v>
      </c>
      <c r="P2625" s="79">
        <v>4472</v>
      </c>
    </row>
    <row r="2626" spans="15:16" ht="15">
      <c r="O2626" s="79" t="s">
        <v>2734</v>
      </c>
      <c r="P2626" s="79">
        <v>77100</v>
      </c>
    </row>
    <row r="2627" spans="15:16" ht="15">
      <c r="O2627" s="79" t="s">
        <v>2735</v>
      </c>
      <c r="P2627" s="79">
        <v>905802</v>
      </c>
    </row>
    <row r="2628" spans="15:16" ht="15">
      <c r="O2628" s="79" t="s">
        <v>2736</v>
      </c>
      <c r="P2628" s="79">
        <v>82574</v>
      </c>
    </row>
    <row r="2629" spans="15:16" ht="15">
      <c r="O2629" s="79" t="s">
        <v>2737</v>
      </c>
      <c r="P2629" s="79">
        <v>902130</v>
      </c>
    </row>
    <row r="2630" spans="15:16" ht="15">
      <c r="O2630" s="79" t="s">
        <v>2738</v>
      </c>
      <c r="P2630" s="79">
        <v>910717</v>
      </c>
    </row>
    <row r="2631" spans="15:16" ht="15">
      <c r="O2631" s="79" t="s">
        <v>2739</v>
      </c>
      <c r="P2631" s="79">
        <v>911333</v>
      </c>
    </row>
    <row r="2632" spans="15:16" ht="15">
      <c r="O2632" s="79" t="s">
        <v>2740</v>
      </c>
      <c r="P2632" s="79">
        <v>6898</v>
      </c>
    </row>
    <row r="2633" spans="15:16" ht="15">
      <c r="O2633" s="79" t="s">
        <v>2741</v>
      </c>
      <c r="P2633" s="79">
        <v>6097</v>
      </c>
    </row>
    <row r="2634" spans="15:16" ht="15">
      <c r="O2634" s="79" t="s">
        <v>2742</v>
      </c>
      <c r="P2634" s="79">
        <v>83937</v>
      </c>
    </row>
    <row r="2635" spans="15:16" ht="15">
      <c r="O2635" s="79" t="s">
        <v>2743</v>
      </c>
      <c r="P2635" s="79">
        <v>4613</v>
      </c>
    </row>
    <row r="2636" spans="15:16" ht="15">
      <c r="O2636" s="79" t="s">
        <v>2744</v>
      </c>
      <c r="P2636" s="79">
        <v>54055</v>
      </c>
    </row>
    <row r="2637" spans="15:16" ht="15">
      <c r="O2637" s="79" t="s">
        <v>2745</v>
      </c>
      <c r="P2637" s="79">
        <v>81922</v>
      </c>
    </row>
    <row r="2638" spans="15:16" ht="15">
      <c r="O2638" s="79" t="s">
        <v>2746</v>
      </c>
      <c r="P2638" s="79">
        <v>82776</v>
      </c>
    </row>
    <row r="2639" spans="15:16" ht="15">
      <c r="O2639" s="79" t="s">
        <v>2747</v>
      </c>
      <c r="P2639" s="79">
        <v>5891</v>
      </c>
    </row>
    <row r="2640" spans="15:16" ht="15">
      <c r="O2640" s="79" t="s">
        <v>2748</v>
      </c>
      <c r="P2640" s="79">
        <v>53180</v>
      </c>
    </row>
    <row r="2641" spans="15:16" ht="15">
      <c r="O2641" s="79" t="s">
        <v>2749</v>
      </c>
      <c r="P2641" s="79">
        <v>65000</v>
      </c>
    </row>
    <row r="2642" spans="15:16" ht="15">
      <c r="O2642" s="79" t="s">
        <v>2750</v>
      </c>
      <c r="P2642" s="79">
        <v>77200</v>
      </c>
    </row>
    <row r="2643" spans="15:16" ht="15">
      <c r="O2643" s="79" t="s">
        <v>2751</v>
      </c>
      <c r="P2643" s="79">
        <v>4241</v>
      </c>
    </row>
    <row r="2644" spans="15:16" ht="15">
      <c r="O2644" s="79" t="s">
        <v>2752</v>
      </c>
      <c r="P2644" s="79">
        <v>4753</v>
      </c>
    </row>
    <row r="2645" spans="15:16" ht="15">
      <c r="O2645" s="79" t="s">
        <v>2753</v>
      </c>
      <c r="P2645" s="79">
        <v>1230</v>
      </c>
    </row>
    <row r="2646" spans="15:16" ht="15">
      <c r="O2646" s="79" t="s">
        <v>2754</v>
      </c>
      <c r="P2646" s="79">
        <v>83047</v>
      </c>
    </row>
    <row r="2647" spans="15:16" ht="15">
      <c r="O2647" s="79" t="s">
        <v>2755</v>
      </c>
      <c r="P2647" s="79">
        <v>2096</v>
      </c>
    </row>
    <row r="2648" spans="15:16" ht="15">
      <c r="O2648" s="79" t="s">
        <v>2756</v>
      </c>
      <c r="P2648" s="79">
        <v>9573</v>
      </c>
    </row>
    <row r="2649" spans="15:16" ht="15">
      <c r="O2649" s="79" t="s">
        <v>2757</v>
      </c>
      <c r="P2649" s="79">
        <v>9652</v>
      </c>
    </row>
    <row r="2650" spans="15:16" ht="15">
      <c r="O2650" s="79" t="s">
        <v>2758</v>
      </c>
      <c r="P2650" s="79">
        <v>4547</v>
      </c>
    </row>
    <row r="2651" spans="15:16" ht="15">
      <c r="O2651" s="79" t="s">
        <v>2759</v>
      </c>
      <c r="P2651" s="79">
        <v>53478</v>
      </c>
    </row>
    <row r="2652" spans="15:16" ht="15">
      <c r="O2652" s="79" t="s">
        <v>2760</v>
      </c>
      <c r="P2652" s="79">
        <v>3061</v>
      </c>
    </row>
    <row r="2653" spans="15:16" ht="15">
      <c r="O2653" s="79" t="s">
        <v>2761</v>
      </c>
      <c r="P2653" s="79">
        <v>8481</v>
      </c>
    </row>
    <row r="2654" spans="15:16" ht="15">
      <c r="O2654" s="79" t="s">
        <v>2762</v>
      </c>
      <c r="P2654" s="79">
        <v>53734</v>
      </c>
    </row>
    <row r="2655" spans="15:16" ht="15">
      <c r="O2655" s="79" t="s">
        <v>2763</v>
      </c>
      <c r="P2655" s="79">
        <v>2757</v>
      </c>
    </row>
    <row r="2656" spans="15:16" ht="15">
      <c r="O2656" s="79" t="s">
        <v>2764</v>
      </c>
      <c r="P2656" s="79">
        <v>6345</v>
      </c>
    </row>
    <row r="2657" spans="15:16" ht="15">
      <c r="O2657" s="79" t="s">
        <v>2765</v>
      </c>
      <c r="P2657" s="79">
        <v>908954</v>
      </c>
    </row>
    <row r="2658" spans="15:16" ht="15">
      <c r="O2658" s="79" t="s">
        <v>2766</v>
      </c>
      <c r="P2658" s="79">
        <v>3747</v>
      </c>
    </row>
    <row r="2659" spans="15:16" ht="15">
      <c r="O2659" s="79" t="s">
        <v>2767</v>
      </c>
      <c r="P2659" s="79">
        <v>906891</v>
      </c>
    </row>
    <row r="2660" spans="15:16" ht="15">
      <c r="O2660" s="79" t="s">
        <v>2768</v>
      </c>
      <c r="P2660" s="79">
        <v>56043</v>
      </c>
    </row>
    <row r="2661" spans="15:16" ht="15">
      <c r="O2661" s="79" t="s">
        <v>2769</v>
      </c>
      <c r="P2661" s="79">
        <v>6584</v>
      </c>
    </row>
    <row r="2662" spans="15:16" ht="15">
      <c r="O2662" s="79" t="s">
        <v>2770</v>
      </c>
      <c r="P2662" s="79">
        <v>53247</v>
      </c>
    </row>
    <row r="2663" spans="15:16" ht="15">
      <c r="O2663" s="79" t="s">
        <v>2771</v>
      </c>
      <c r="P2663" s="79">
        <v>3779</v>
      </c>
    </row>
    <row r="2664" spans="15:16" ht="15">
      <c r="O2664" s="79" t="s">
        <v>2772</v>
      </c>
      <c r="P2664" s="79">
        <v>901660</v>
      </c>
    </row>
    <row r="2665" spans="15:16" ht="15">
      <c r="O2665" s="79" t="s">
        <v>2773</v>
      </c>
      <c r="P2665" s="79">
        <v>57792</v>
      </c>
    </row>
    <row r="2666" spans="15:16" ht="15">
      <c r="O2666" s="79" t="s">
        <v>2774</v>
      </c>
      <c r="P2666" s="79">
        <v>83754</v>
      </c>
    </row>
    <row r="2667" spans="15:16" ht="15">
      <c r="O2667" s="79" t="s">
        <v>2775</v>
      </c>
      <c r="P2667" s="79">
        <v>1924</v>
      </c>
    </row>
    <row r="2668" spans="15:16" ht="15">
      <c r="O2668" s="79" t="s">
        <v>2776</v>
      </c>
      <c r="P2668" s="79">
        <v>55755</v>
      </c>
    </row>
    <row r="2669" spans="15:16" ht="15">
      <c r="O2669" s="79" t="s">
        <v>2777</v>
      </c>
      <c r="P2669" s="79">
        <v>7525</v>
      </c>
    </row>
    <row r="2670" spans="15:16" ht="15">
      <c r="O2670" s="79" t="s">
        <v>2778</v>
      </c>
      <c r="P2670" s="79">
        <v>901025</v>
      </c>
    </row>
    <row r="2671" spans="15:16" ht="15">
      <c r="O2671" s="79" t="s">
        <v>2779</v>
      </c>
      <c r="P2671" s="79">
        <v>79800</v>
      </c>
    </row>
    <row r="2672" spans="15:16" ht="15">
      <c r="O2672" s="79" t="s">
        <v>2780</v>
      </c>
      <c r="P2672" s="79">
        <v>56200</v>
      </c>
    </row>
    <row r="2673" spans="15:16" ht="15">
      <c r="O2673" s="79" t="s">
        <v>2781</v>
      </c>
      <c r="P2673" s="79">
        <v>904326</v>
      </c>
    </row>
    <row r="2674" spans="15:16" ht="15">
      <c r="O2674" s="79" t="s">
        <v>2782</v>
      </c>
      <c r="P2674" s="79">
        <v>908572</v>
      </c>
    </row>
    <row r="2675" spans="15:16" ht="15">
      <c r="O2675" s="79" t="s">
        <v>2783</v>
      </c>
      <c r="P2675" s="79">
        <v>910906</v>
      </c>
    </row>
    <row r="2676" spans="15:16" ht="15">
      <c r="O2676" s="79" t="s">
        <v>2784</v>
      </c>
      <c r="P2676" s="79">
        <v>5966</v>
      </c>
    </row>
    <row r="2677" spans="15:16" ht="15">
      <c r="O2677" s="79" t="s">
        <v>2785</v>
      </c>
      <c r="P2677" s="79">
        <v>82888</v>
      </c>
    </row>
    <row r="2678" spans="15:16" ht="15">
      <c r="O2678" s="79" t="s">
        <v>2786</v>
      </c>
      <c r="P2678" s="79">
        <v>5223</v>
      </c>
    </row>
    <row r="2679" spans="15:16" ht="15">
      <c r="O2679" s="79" t="s">
        <v>2787</v>
      </c>
      <c r="P2679" s="79">
        <v>80017</v>
      </c>
    </row>
    <row r="2680" spans="15:16" ht="15">
      <c r="O2680" s="79" t="s">
        <v>2788</v>
      </c>
      <c r="P2680" s="79">
        <v>907139</v>
      </c>
    </row>
    <row r="2681" spans="15:16" ht="15">
      <c r="O2681" s="79" t="s">
        <v>2789</v>
      </c>
      <c r="P2681" s="79">
        <v>907121</v>
      </c>
    </row>
    <row r="2682" spans="15:16" ht="15">
      <c r="O2682" s="79" t="s">
        <v>2790</v>
      </c>
      <c r="P2682" s="79">
        <v>910462</v>
      </c>
    </row>
    <row r="2683" spans="15:16" ht="15">
      <c r="O2683" s="79" t="s">
        <v>2791</v>
      </c>
      <c r="P2683" s="79">
        <v>907147</v>
      </c>
    </row>
    <row r="2684" spans="15:16" ht="15">
      <c r="O2684" s="79" t="s">
        <v>2792</v>
      </c>
      <c r="P2684" s="79">
        <v>907113</v>
      </c>
    </row>
    <row r="2685" spans="15:16" ht="15">
      <c r="O2685" s="79" t="s">
        <v>2793</v>
      </c>
      <c r="P2685" s="79">
        <v>55862</v>
      </c>
    </row>
    <row r="2686" spans="15:16" ht="15">
      <c r="O2686" s="79" t="s">
        <v>2794</v>
      </c>
      <c r="P2686" s="79">
        <v>2880</v>
      </c>
    </row>
    <row r="2687" spans="15:16" ht="15">
      <c r="O2687" s="79" t="s">
        <v>2795</v>
      </c>
      <c r="P2687" s="79">
        <v>55490</v>
      </c>
    </row>
    <row r="2688" spans="15:16" ht="15">
      <c r="O2688" s="79" t="s">
        <v>2796</v>
      </c>
      <c r="P2688" s="79">
        <v>52471</v>
      </c>
    </row>
    <row r="2689" spans="15:16" ht="15">
      <c r="O2689" s="79" t="s">
        <v>2797</v>
      </c>
      <c r="P2689" s="79">
        <v>8028</v>
      </c>
    </row>
    <row r="2690" spans="15:16" ht="15">
      <c r="O2690" s="79" t="s">
        <v>2798</v>
      </c>
      <c r="P2690" s="79">
        <v>9382</v>
      </c>
    </row>
    <row r="2691" spans="15:16" ht="15">
      <c r="O2691" s="79" t="s">
        <v>2799</v>
      </c>
      <c r="P2691" s="79">
        <v>901330</v>
      </c>
    </row>
    <row r="2692" spans="15:16" ht="15">
      <c r="O2692" s="79" t="s">
        <v>2800</v>
      </c>
      <c r="P2692" s="79">
        <v>903013</v>
      </c>
    </row>
    <row r="2693" spans="15:16" ht="15">
      <c r="O2693" s="79" t="s">
        <v>2801</v>
      </c>
      <c r="P2693" s="79">
        <v>903898</v>
      </c>
    </row>
    <row r="2694" spans="15:16" ht="15">
      <c r="O2694" s="79" t="s">
        <v>2802</v>
      </c>
      <c r="P2694" s="79">
        <v>902981</v>
      </c>
    </row>
    <row r="2695" spans="15:16" ht="15">
      <c r="O2695" s="79" t="s">
        <v>2803</v>
      </c>
      <c r="P2695" s="79">
        <v>901348</v>
      </c>
    </row>
    <row r="2696" spans="15:16" ht="15">
      <c r="O2696" s="79" t="s">
        <v>2804</v>
      </c>
      <c r="P2696" s="79">
        <v>901322</v>
      </c>
    </row>
    <row r="2697" spans="15:16" ht="15">
      <c r="O2697" s="79" t="s">
        <v>2805</v>
      </c>
      <c r="P2697" s="79">
        <v>908561</v>
      </c>
    </row>
    <row r="2698" spans="15:16" ht="15">
      <c r="O2698" s="79" t="s">
        <v>2806</v>
      </c>
      <c r="P2698" s="79">
        <v>901207</v>
      </c>
    </row>
    <row r="2699" spans="15:16" ht="15">
      <c r="O2699" s="79" t="s">
        <v>2807</v>
      </c>
      <c r="P2699" s="79">
        <v>903005</v>
      </c>
    </row>
    <row r="2700" spans="15:16" ht="15">
      <c r="O2700" s="79" t="s">
        <v>2808</v>
      </c>
      <c r="P2700" s="79">
        <v>901314</v>
      </c>
    </row>
    <row r="2701" spans="15:16" ht="15">
      <c r="O2701" s="79" t="s">
        <v>2809</v>
      </c>
      <c r="P2701" s="79">
        <v>51044</v>
      </c>
    </row>
    <row r="2702" spans="15:16" ht="15">
      <c r="O2702" s="79" t="s">
        <v>2810</v>
      </c>
      <c r="P2702" s="79">
        <v>902601</v>
      </c>
    </row>
    <row r="2703" spans="15:16" ht="15">
      <c r="O2703" s="79" t="s">
        <v>2811</v>
      </c>
      <c r="P2703" s="79">
        <v>3838</v>
      </c>
    </row>
    <row r="2704" spans="15:16" ht="15">
      <c r="O2704" s="79" t="s">
        <v>2812</v>
      </c>
      <c r="P2704" s="79">
        <v>54740</v>
      </c>
    </row>
    <row r="2705" spans="15:16" ht="15">
      <c r="O2705" s="79" t="s">
        <v>2813</v>
      </c>
      <c r="P2705" s="79">
        <v>56480</v>
      </c>
    </row>
    <row r="2706" spans="15:16" ht="15">
      <c r="O2706" s="79" t="s">
        <v>2814</v>
      </c>
      <c r="P2706" s="79">
        <v>54476</v>
      </c>
    </row>
    <row r="2707" spans="15:16" ht="15">
      <c r="O2707" s="79" t="s">
        <v>2815</v>
      </c>
      <c r="P2707" s="79">
        <v>56118</v>
      </c>
    </row>
    <row r="2708" spans="15:16" ht="15">
      <c r="O2708" s="79" t="s">
        <v>2816</v>
      </c>
      <c r="P2708" s="79">
        <v>910878</v>
      </c>
    </row>
    <row r="2709" spans="15:16" ht="15">
      <c r="O2709" s="79" t="s">
        <v>2817</v>
      </c>
      <c r="P2709" s="79">
        <v>81393</v>
      </c>
    </row>
    <row r="2710" spans="15:16" ht="15">
      <c r="O2710" s="79" t="s">
        <v>2818</v>
      </c>
      <c r="P2710" s="79">
        <v>902817</v>
      </c>
    </row>
    <row r="2711" spans="15:16" ht="15">
      <c r="O2711" s="79" t="s">
        <v>2819</v>
      </c>
      <c r="P2711" s="79">
        <v>905844</v>
      </c>
    </row>
    <row r="2712" spans="15:16" ht="15">
      <c r="O2712" s="79" t="s">
        <v>2820</v>
      </c>
      <c r="P2712" s="79">
        <v>911438</v>
      </c>
    </row>
    <row r="2713" spans="15:16" ht="15">
      <c r="O2713" s="79" t="s">
        <v>2821</v>
      </c>
      <c r="P2713" s="79">
        <v>911109</v>
      </c>
    </row>
    <row r="2714" spans="15:16" ht="15">
      <c r="O2714" s="79" t="s">
        <v>2822</v>
      </c>
      <c r="P2714" s="79">
        <v>902791</v>
      </c>
    </row>
    <row r="2715" spans="15:16" ht="15">
      <c r="O2715" s="79" t="s">
        <v>2823</v>
      </c>
      <c r="P2715" s="79">
        <v>50015</v>
      </c>
    </row>
    <row r="2716" spans="15:16" ht="15">
      <c r="O2716" s="79" t="s">
        <v>2824</v>
      </c>
      <c r="P2716" s="79">
        <v>906321</v>
      </c>
    </row>
    <row r="2717" spans="15:16" ht="15">
      <c r="O2717" s="79" t="s">
        <v>2825</v>
      </c>
      <c r="P2717" s="79">
        <v>912149</v>
      </c>
    </row>
    <row r="2718" spans="15:16" ht="15">
      <c r="O2718" s="79" t="s">
        <v>2826</v>
      </c>
      <c r="P2718" s="79">
        <v>901967</v>
      </c>
    </row>
    <row r="2719" spans="15:16" ht="15">
      <c r="O2719" s="79" t="s">
        <v>2827</v>
      </c>
      <c r="P2719" s="79">
        <v>908087</v>
      </c>
    </row>
    <row r="2720" spans="15:16" ht="15">
      <c r="O2720" s="79" t="s">
        <v>2828</v>
      </c>
      <c r="P2720" s="79">
        <v>908098</v>
      </c>
    </row>
    <row r="2721" spans="15:16" ht="15">
      <c r="O2721" s="79" t="s">
        <v>2829</v>
      </c>
      <c r="P2721" s="79">
        <v>1817</v>
      </c>
    </row>
    <row r="2722" spans="15:16" ht="15">
      <c r="O2722" s="79" t="s">
        <v>2830</v>
      </c>
      <c r="P2722" s="79">
        <v>56068</v>
      </c>
    </row>
    <row r="2723" spans="15:16" ht="15">
      <c r="O2723" s="79" t="s">
        <v>2831</v>
      </c>
      <c r="P2723" s="79">
        <v>53081</v>
      </c>
    </row>
    <row r="2724" spans="15:16" ht="15">
      <c r="O2724" s="79" t="s">
        <v>2832</v>
      </c>
      <c r="P2724" s="79">
        <v>909066</v>
      </c>
    </row>
    <row r="2725" spans="15:16" ht="15">
      <c r="O2725" s="79" t="s">
        <v>2833</v>
      </c>
      <c r="P2725" s="79">
        <v>1057</v>
      </c>
    </row>
    <row r="2726" spans="15:16" ht="15">
      <c r="O2726" s="79" t="s">
        <v>2834</v>
      </c>
      <c r="P2726" s="79">
        <v>65100</v>
      </c>
    </row>
    <row r="2727" spans="15:16" ht="15">
      <c r="O2727" s="79" t="s">
        <v>2835</v>
      </c>
      <c r="P2727" s="79">
        <v>1849</v>
      </c>
    </row>
    <row r="2728" spans="15:16" ht="15">
      <c r="O2728" s="79" t="s">
        <v>2836</v>
      </c>
      <c r="P2728" s="79">
        <v>910552</v>
      </c>
    </row>
    <row r="2729" spans="15:16" ht="15">
      <c r="O2729" s="79" t="s">
        <v>2837</v>
      </c>
      <c r="P2729" s="79">
        <v>81999</v>
      </c>
    </row>
    <row r="2730" spans="15:16" ht="15">
      <c r="O2730" s="79" t="s">
        <v>2838</v>
      </c>
      <c r="P2730" s="79">
        <v>81257</v>
      </c>
    </row>
    <row r="2731" spans="15:16" ht="15">
      <c r="O2731" s="79" t="s">
        <v>2839</v>
      </c>
      <c r="P2731" s="79">
        <v>83593</v>
      </c>
    </row>
    <row r="2732" spans="15:16" ht="15">
      <c r="O2732" s="79" t="s">
        <v>2840</v>
      </c>
      <c r="P2732" s="79">
        <v>904995</v>
      </c>
    </row>
    <row r="2733" spans="15:16" ht="15">
      <c r="O2733" s="79" t="s">
        <v>2841</v>
      </c>
      <c r="P2733" s="79">
        <v>904052</v>
      </c>
    </row>
    <row r="2734" spans="15:16" ht="15">
      <c r="O2734" s="79" t="s">
        <v>2842</v>
      </c>
      <c r="P2734" s="79">
        <v>57272</v>
      </c>
    </row>
    <row r="2735" spans="15:16" ht="15">
      <c r="O2735" s="79" t="s">
        <v>2843</v>
      </c>
      <c r="P2735" s="79">
        <v>905828</v>
      </c>
    </row>
    <row r="2736" spans="15:16" ht="15">
      <c r="O2736" s="79" t="s">
        <v>2844</v>
      </c>
      <c r="P2736" s="79">
        <v>908921</v>
      </c>
    </row>
    <row r="2737" spans="15:16" ht="15">
      <c r="O2737" s="79" t="s">
        <v>2845</v>
      </c>
      <c r="P2737" s="79">
        <v>81009</v>
      </c>
    </row>
    <row r="2738" spans="15:16" ht="15">
      <c r="O2738" s="79" t="s">
        <v>2846</v>
      </c>
      <c r="P2738" s="79">
        <v>53338</v>
      </c>
    </row>
    <row r="2739" spans="15:16" ht="15">
      <c r="O2739" s="79" t="s">
        <v>2847</v>
      </c>
      <c r="P2739" s="79">
        <v>912329</v>
      </c>
    </row>
    <row r="2740" spans="15:16" ht="15">
      <c r="O2740" s="79" t="s">
        <v>2848</v>
      </c>
      <c r="P2740" s="79">
        <v>55994</v>
      </c>
    </row>
    <row r="2741" spans="15:16" ht="15">
      <c r="O2741" s="79" t="s">
        <v>2849</v>
      </c>
      <c r="P2741" s="79">
        <v>53040</v>
      </c>
    </row>
    <row r="2742" spans="15:16" ht="15">
      <c r="O2742" s="79" t="s">
        <v>2850</v>
      </c>
      <c r="P2742" s="79">
        <v>911214</v>
      </c>
    </row>
    <row r="2743" spans="15:16" ht="15">
      <c r="O2743" s="79" t="s">
        <v>2851</v>
      </c>
      <c r="P2743" s="79">
        <v>903682</v>
      </c>
    </row>
    <row r="2744" spans="15:16" ht="15">
      <c r="O2744" s="79" t="s">
        <v>2852</v>
      </c>
      <c r="P2744" s="79">
        <v>903633</v>
      </c>
    </row>
    <row r="2745" spans="15:16" ht="15">
      <c r="O2745" s="79" t="s">
        <v>2853</v>
      </c>
      <c r="P2745" s="79">
        <v>909077</v>
      </c>
    </row>
    <row r="2746" spans="15:16" ht="15">
      <c r="O2746" s="79" t="s">
        <v>2854</v>
      </c>
      <c r="P2746" s="79">
        <v>901512</v>
      </c>
    </row>
    <row r="2747" spans="15:16" ht="15">
      <c r="O2747" s="79" t="s">
        <v>2855</v>
      </c>
      <c r="P2747" s="79">
        <v>901173</v>
      </c>
    </row>
    <row r="2748" spans="15:16" ht="15">
      <c r="O2748" s="79" t="s">
        <v>2856</v>
      </c>
      <c r="P2748" s="79">
        <v>903666</v>
      </c>
    </row>
    <row r="2749" spans="15:16" ht="15">
      <c r="O2749" s="79" t="s">
        <v>2857</v>
      </c>
      <c r="P2749" s="79">
        <v>908469</v>
      </c>
    </row>
    <row r="2750" spans="15:16" ht="15">
      <c r="O2750" s="79" t="s">
        <v>2858</v>
      </c>
      <c r="P2750" s="79">
        <v>51283</v>
      </c>
    </row>
    <row r="2751" spans="15:16" ht="15">
      <c r="O2751" s="79" t="s">
        <v>2859</v>
      </c>
      <c r="P2751" s="79">
        <v>6782</v>
      </c>
    </row>
    <row r="2752" spans="15:16" ht="15">
      <c r="O2752" s="79" t="s">
        <v>2860</v>
      </c>
      <c r="P2752" s="79">
        <v>901306</v>
      </c>
    </row>
    <row r="2753" spans="15:16" ht="15">
      <c r="O2753" s="79" t="s">
        <v>2861</v>
      </c>
      <c r="P2753" s="79">
        <v>903989</v>
      </c>
    </row>
    <row r="2754" spans="15:16" ht="15">
      <c r="O2754" s="79" t="s">
        <v>2862</v>
      </c>
      <c r="P2754" s="79">
        <v>54212</v>
      </c>
    </row>
    <row r="2755" spans="15:16" ht="15">
      <c r="O2755" s="79" t="s">
        <v>2863</v>
      </c>
      <c r="P2755" s="79">
        <v>6295</v>
      </c>
    </row>
    <row r="2756" spans="15:16" ht="15">
      <c r="O2756" s="79" t="s">
        <v>2864</v>
      </c>
      <c r="P2756" s="79">
        <v>9976</v>
      </c>
    </row>
    <row r="2757" spans="15:16" ht="15">
      <c r="O2757" s="79" t="s">
        <v>2865</v>
      </c>
      <c r="P2757" s="79">
        <v>51944</v>
      </c>
    </row>
    <row r="2758" spans="15:16" ht="15">
      <c r="O2758" s="79" t="s">
        <v>2866</v>
      </c>
      <c r="P2758" s="79">
        <v>905968</v>
      </c>
    </row>
    <row r="2759" spans="15:16" ht="15">
      <c r="O2759" s="79" t="s">
        <v>2867</v>
      </c>
      <c r="P2759" s="79">
        <v>907055</v>
      </c>
    </row>
    <row r="2760" spans="15:16" ht="15">
      <c r="O2760" s="79" t="s">
        <v>2868</v>
      </c>
      <c r="P2760" s="79">
        <v>83600</v>
      </c>
    </row>
    <row r="2761" spans="15:16" ht="15">
      <c r="O2761" s="79" t="s">
        <v>2869</v>
      </c>
      <c r="P2761" s="79">
        <v>52463</v>
      </c>
    </row>
    <row r="2762" spans="15:16" ht="15">
      <c r="O2762" s="79" t="s">
        <v>2870</v>
      </c>
      <c r="P2762" s="79">
        <v>6064</v>
      </c>
    </row>
    <row r="2763" spans="15:16" ht="15">
      <c r="O2763" s="79" t="s">
        <v>2871</v>
      </c>
      <c r="P2763" s="79">
        <v>1341</v>
      </c>
    </row>
    <row r="2764" spans="15:16" ht="15">
      <c r="O2764" s="79" t="s">
        <v>2871</v>
      </c>
      <c r="P2764" s="79">
        <v>52700</v>
      </c>
    </row>
    <row r="2765" spans="15:16" ht="15">
      <c r="O2765" s="79" t="s">
        <v>2872</v>
      </c>
      <c r="P2765" s="79">
        <v>3004</v>
      </c>
    </row>
    <row r="2766" spans="15:16" ht="15">
      <c r="O2766" s="79" t="s">
        <v>2873</v>
      </c>
      <c r="P2766" s="79">
        <v>74800</v>
      </c>
    </row>
    <row r="2767" spans="15:16" ht="15">
      <c r="O2767" s="79" t="s">
        <v>2874</v>
      </c>
      <c r="P2767" s="79">
        <v>54980</v>
      </c>
    </row>
    <row r="2768" spans="15:16" ht="15">
      <c r="O2768" s="79" t="s">
        <v>2875</v>
      </c>
      <c r="P2768" s="79">
        <v>1147</v>
      </c>
    </row>
    <row r="2769" spans="15:16" ht="15">
      <c r="O2769" s="79" t="s">
        <v>2876</v>
      </c>
      <c r="P2769" s="79">
        <v>50837</v>
      </c>
    </row>
    <row r="2770" spans="15:16" ht="15">
      <c r="O2770" s="79" t="s">
        <v>2877</v>
      </c>
      <c r="P2770" s="79">
        <v>9764</v>
      </c>
    </row>
    <row r="2771" spans="15:16" ht="15">
      <c r="O2771" s="79" t="s">
        <v>2878</v>
      </c>
      <c r="P2771" s="79">
        <v>7475</v>
      </c>
    </row>
    <row r="2772" spans="15:16" ht="15">
      <c r="O2772" s="79" t="s">
        <v>2879</v>
      </c>
      <c r="P2772" s="79">
        <v>7987</v>
      </c>
    </row>
    <row r="2773" spans="15:16" ht="15">
      <c r="O2773" s="79" t="s">
        <v>2880</v>
      </c>
      <c r="P2773" s="79">
        <v>4670</v>
      </c>
    </row>
    <row r="2774" spans="15:16" ht="15">
      <c r="O2774" s="79" t="s">
        <v>2881</v>
      </c>
      <c r="P2774" s="79">
        <v>908234</v>
      </c>
    </row>
    <row r="2775" spans="15:16" ht="15">
      <c r="O2775" s="79" t="s">
        <v>2882</v>
      </c>
      <c r="P2775" s="79">
        <v>83607</v>
      </c>
    </row>
    <row r="2776" spans="15:16" ht="15">
      <c r="O2776" s="79" t="s">
        <v>2883</v>
      </c>
      <c r="P2776" s="79">
        <v>52513</v>
      </c>
    </row>
    <row r="2777" spans="15:16" ht="15">
      <c r="O2777" s="79" t="s">
        <v>2884</v>
      </c>
      <c r="P2777" s="79">
        <v>82124</v>
      </c>
    </row>
    <row r="2778" spans="15:16" ht="15">
      <c r="O2778" s="79" t="s">
        <v>2885</v>
      </c>
      <c r="P2778" s="79">
        <v>5974</v>
      </c>
    </row>
    <row r="2779" spans="15:16" ht="15">
      <c r="O2779" s="79" t="s">
        <v>2886</v>
      </c>
      <c r="P2779" s="79">
        <v>910293</v>
      </c>
    </row>
    <row r="2780" spans="15:16" ht="15">
      <c r="O2780" s="79" t="s">
        <v>2887</v>
      </c>
      <c r="P2780" s="79">
        <v>54385</v>
      </c>
    </row>
    <row r="2781" spans="15:16" ht="15">
      <c r="O2781" s="79" t="s">
        <v>2888</v>
      </c>
      <c r="P2781" s="79">
        <v>906792</v>
      </c>
    </row>
    <row r="2782" spans="15:16" ht="15">
      <c r="O2782" s="79" t="s">
        <v>2889</v>
      </c>
      <c r="P2782" s="79">
        <v>903245</v>
      </c>
    </row>
    <row r="2783" spans="15:16" ht="15">
      <c r="O2783" s="79" t="s">
        <v>2890</v>
      </c>
      <c r="P2783" s="79">
        <v>904912</v>
      </c>
    </row>
    <row r="2784" spans="15:16" ht="15">
      <c r="O2784" s="79" t="s">
        <v>2891</v>
      </c>
      <c r="P2784" s="79">
        <v>9009</v>
      </c>
    </row>
    <row r="2785" spans="15:16" ht="15">
      <c r="O2785" s="79" t="s">
        <v>2892</v>
      </c>
      <c r="P2785" s="79">
        <v>910850</v>
      </c>
    </row>
    <row r="2786" spans="15:16" ht="15">
      <c r="O2786" s="79" t="s">
        <v>2893</v>
      </c>
      <c r="P2786" s="79">
        <v>4687</v>
      </c>
    </row>
    <row r="2787" spans="15:16" ht="15">
      <c r="O2787" s="79" t="s">
        <v>2894</v>
      </c>
      <c r="P2787" s="79">
        <v>52777</v>
      </c>
    </row>
    <row r="2788" spans="15:16" ht="15">
      <c r="O2788" s="79" t="s">
        <v>2895</v>
      </c>
      <c r="P2788" s="79">
        <v>902825</v>
      </c>
    </row>
    <row r="2789" spans="15:16" ht="15">
      <c r="O2789" s="79" t="s">
        <v>2896</v>
      </c>
      <c r="P2789" s="79">
        <v>50858</v>
      </c>
    </row>
    <row r="2790" spans="15:16" ht="15">
      <c r="O2790" s="79" t="s">
        <v>2897</v>
      </c>
      <c r="P2790" s="79">
        <v>908897</v>
      </c>
    </row>
    <row r="2791" spans="15:16" ht="15">
      <c r="O2791" s="79" t="s">
        <v>2898</v>
      </c>
      <c r="P2791" s="79">
        <v>907986</v>
      </c>
    </row>
    <row r="2792" spans="15:16" ht="15">
      <c r="O2792" s="79" t="s">
        <v>2899</v>
      </c>
      <c r="P2792" s="79">
        <v>902197</v>
      </c>
    </row>
    <row r="2793" spans="15:16" ht="15">
      <c r="O2793" s="79" t="s">
        <v>2900</v>
      </c>
      <c r="P2793" s="79">
        <v>54567</v>
      </c>
    </row>
    <row r="2794" spans="15:16" ht="15">
      <c r="O2794" s="79" t="s">
        <v>2901</v>
      </c>
      <c r="P2794" s="79">
        <v>907918</v>
      </c>
    </row>
    <row r="2795" spans="15:16" ht="15">
      <c r="O2795" s="79" t="s">
        <v>2902</v>
      </c>
      <c r="P2795" s="79">
        <v>907931</v>
      </c>
    </row>
    <row r="2796" spans="15:16" ht="15">
      <c r="O2796" s="79" t="s">
        <v>2903</v>
      </c>
      <c r="P2796" s="79">
        <v>907975</v>
      </c>
    </row>
    <row r="2797" spans="15:16" ht="15">
      <c r="O2797" s="79" t="s">
        <v>2904</v>
      </c>
      <c r="P2797" s="79">
        <v>905497</v>
      </c>
    </row>
    <row r="2798" spans="15:16" ht="15">
      <c r="O2798" s="79" t="s">
        <v>2905</v>
      </c>
      <c r="P2798" s="79">
        <v>7228</v>
      </c>
    </row>
    <row r="2799" spans="15:16" ht="15">
      <c r="O2799" s="79" t="s">
        <v>2906</v>
      </c>
      <c r="P2799" s="79">
        <v>53486</v>
      </c>
    </row>
    <row r="2800" spans="15:16" ht="15">
      <c r="O2800" s="79" t="s">
        <v>2907</v>
      </c>
      <c r="P2800" s="79">
        <v>72500</v>
      </c>
    </row>
    <row r="2801" spans="15:16" ht="15">
      <c r="O2801" s="79" t="s">
        <v>2908</v>
      </c>
      <c r="P2801" s="79">
        <v>80011</v>
      </c>
    </row>
    <row r="2802" spans="15:16" ht="15">
      <c r="O2802" s="79" t="s">
        <v>2909</v>
      </c>
      <c r="P2802" s="79">
        <v>80684</v>
      </c>
    </row>
    <row r="2803" spans="15:16" ht="15">
      <c r="O2803" s="79" t="s">
        <v>2910</v>
      </c>
      <c r="P2803" s="79">
        <v>81437</v>
      </c>
    </row>
    <row r="2804" spans="15:16" ht="15">
      <c r="O2804" s="79" t="s">
        <v>2911</v>
      </c>
      <c r="P2804" s="79">
        <v>81224</v>
      </c>
    </row>
    <row r="2805" spans="15:16" ht="15">
      <c r="O2805" s="79" t="s">
        <v>2912</v>
      </c>
      <c r="P2805" s="79">
        <v>73900</v>
      </c>
    </row>
    <row r="2806" spans="15:16" ht="15">
      <c r="O2806" s="79" t="s">
        <v>2913</v>
      </c>
      <c r="P2806" s="79">
        <v>5215</v>
      </c>
    </row>
    <row r="2807" spans="15:16" ht="15">
      <c r="O2807" s="79" t="s">
        <v>2914</v>
      </c>
      <c r="P2807" s="79">
        <v>83229</v>
      </c>
    </row>
    <row r="2808" spans="15:16" ht="15">
      <c r="O2808" s="79" t="s">
        <v>2915</v>
      </c>
      <c r="P2808" s="79">
        <v>911270</v>
      </c>
    </row>
    <row r="2809" spans="15:16" ht="15">
      <c r="O2809" s="79" t="s">
        <v>2916</v>
      </c>
      <c r="P2809" s="79">
        <v>906495</v>
      </c>
    </row>
    <row r="2810" spans="15:16" ht="15">
      <c r="O2810" s="79" t="s">
        <v>2917</v>
      </c>
      <c r="P2810" s="79">
        <v>2740</v>
      </c>
    </row>
    <row r="2811" spans="15:16" ht="15">
      <c r="O2811" s="79" t="s">
        <v>2918</v>
      </c>
      <c r="P2811" s="79">
        <v>910495</v>
      </c>
    </row>
    <row r="2812" spans="15:16" ht="15">
      <c r="O2812" s="79" t="s">
        <v>2919</v>
      </c>
      <c r="P2812" s="79">
        <v>55020</v>
      </c>
    </row>
    <row r="2813" spans="15:16" ht="15">
      <c r="O2813" s="79" t="s">
        <v>2920</v>
      </c>
      <c r="P2813" s="79">
        <v>3226</v>
      </c>
    </row>
    <row r="2814" spans="15:16" ht="15">
      <c r="O2814" s="79" t="s">
        <v>2921</v>
      </c>
      <c r="P2814" s="79">
        <v>7046</v>
      </c>
    </row>
    <row r="2815" spans="15:16" ht="15">
      <c r="O2815" s="79" t="s">
        <v>2922</v>
      </c>
      <c r="P2815" s="79">
        <v>2146</v>
      </c>
    </row>
    <row r="2816" spans="15:16" ht="15">
      <c r="O2816" s="79" t="s">
        <v>2923</v>
      </c>
      <c r="P2816" s="79">
        <v>2352</v>
      </c>
    </row>
    <row r="2817" spans="15:16" ht="15">
      <c r="O2817" s="79" t="s">
        <v>2924</v>
      </c>
      <c r="P2817" s="79">
        <v>72800</v>
      </c>
    </row>
    <row r="2818" spans="15:16" ht="15">
      <c r="O2818" s="79" t="s">
        <v>2925</v>
      </c>
      <c r="P2818" s="79">
        <v>83005</v>
      </c>
    </row>
    <row r="2819" spans="15:16" ht="15">
      <c r="O2819" s="79" t="s">
        <v>2926</v>
      </c>
      <c r="P2819" s="79">
        <v>78600</v>
      </c>
    </row>
    <row r="2820" spans="15:16" ht="15">
      <c r="O2820" s="79" t="s">
        <v>2927</v>
      </c>
      <c r="P2820" s="79">
        <v>911893</v>
      </c>
    </row>
    <row r="2821" spans="15:16" ht="15">
      <c r="O2821" s="79" t="s">
        <v>2928</v>
      </c>
      <c r="P2821" s="79">
        <v>61100</v>
      </c>
    </row>
    <row r="2822" spans="15:16" ht="15">
      <c r="O2822" s="79" t="s">
        <v>2929</v>
      </c>
      <c r="P2822" s="79">
        <v>57355</v>
      </c>
    </row>
    <row r="2823" spans="15:16" ht="15">
      <c r="O2823" s="79" t="s">
        <v>2930</v>
      </c>
      <c r="P2823" s="79">
        <v>80537</v>
      </c>
    </row>
    <row r="2824" spans="15:16" ht="15">
      <c r="O2824" s="79" t="s">
        <v>2931</v>
      </c>
      <c r="P2824" s="79">
        <v>81821</v>
      </c>
    </row>
    <row r="2825" spans="15:16" ht="15">
      <c r="O2825" s="79" t="s">
        <v>2932</v>
      </c>
      <c r="P2825" s="79">
        <v>910102</v>
      </c>
    </row>
    <row r="2826" spans="15:16" ht="15">
      <c r="O2826" s="79" t="s">
        <v>2933</v>
      </c>
      <c r="P2826" s="79">
        <v>2360</v>
      </c>
    </row>
    <row r="2827" spans="15:16" ht="15">
      <c r="O2827" s="79" t="s">
        <v>2934</v>
      </c>
      <c r="P2827" s="79">
        <v>51630</v>
      </c>
    </row>
    <row r="2828" spans="15:16" ht="15">
      <c r="O2828" s="79" t="s">
        <v>2935</v>
      </c>
      <c r="P2828" s="79">
        <v>81797</v>
      </c>
    </row>
    <row r="2829" spans="15:16" ht="15">
      <c r="O2829" s="79" t="s">
        <v>2936</v>
      </c>
      <c r="P2829" s="79">
        <v>906099</v>
      </c>
    </row>
    <row r="2830" spans="15:16" ht="15">
      <c r="O2830" s="79" t="s">
        <v>2937</v>
      </c>
      <c r="P2830" s="79">
        <v>72900</v>
      </c>
    </row>
    <row r="2831" spans="15:16" ht="15">
      <c r="O2831" s="79" t="s">
        <v>2938</v>
      </c>
      <c r="P2831" s="79">
        <v>80864</v>
      </c>
    </row>
    <row r="2832" spans="15:16" ht="15">
      <c r="O2832" s="79" t="s">
        <v>2939</v>
      </c>
      <c r="P2832" s="79">
        <v>79500</v>
      </c>
    </row>
    <row r="2833" spans="15:16" ht="15">
      <c r="O2833" s="79" t="s">
        <v>2940</v>
      </c>
      <c r="P2833" s="79">
        <v>57784</v>
      </c>
    </row>
    <row r="2834" spans="15:16" ht="15">
      <c r="O2834" s="79" t="s">
        <v>2941</v>
      </c>
      <c r="P2834" s="79">
        <v>80500</v>
      </c>
    </row>
    <row r="2835" spans="15:16" ht="15">
      <c r="O2835" s="79" t="s">
        <v>2942</v>
      </c>
      <c r="P2835" s="79">
        <v>3623</v>
      </c>
    </row>
    <row r="2836" spans="15:16" ht="15">
      <c r="O2836" s="79" t="s">
        <v>2943</v>
      </c>
      <c r="P2836" s="79">
        <v>81584</v>
      </c>
    </row>
    <row r="2837" spans="15:16" ht="15">
      <c r="O2837" s="79" t="s">
        <v>2944</v>
      </c>
      <c r="P2837" s="79">
        <v>54286</v>
      </c>
    </row>
    <row r="2838" spans="15:16" ht="15">
      <c r="O2838" s="79" t="s">
        <v>2945</v>
      </c>
      <c r="P2838" s="79">
        <v>2708</v>
      </c>
    </row>
    <row r="2839" spans="15:16" ht="15">
      <c r="O2839" s="79" t="s">
        <v>2946</v>
      </c>
      <c r="P2839" s="79">
        <v>83194</v>
      </c>
    </row>
    <row r="2840" spans="15:16" ht="15">
      <c r="O2840" s="79" t="s">
        <v>2947</v>
      </c>
      <c r="P2840" s="79">
        <v>80014</v>
      </c>
    </row>
    <row r="2841" spans="15:16" ht="15">
      <c r="O2841" s="79" t="s">
        <v>2948</v>
      </c>
      <c r="P2841" s="79">
        <v>54880</v>
      </c>
    </row>
    <row r="2842" spans="15:16" ht="15">
      <c r="O2842" s="79" t="s">
        <v>2948</v>
      </c>
      <c r="P2842" s="79">
        <v>80100</v>
      </c>
    </row>
    <row r="2843" spans="15:16" ht="15">
      <c r="O2843" s="79" t="s">
        <v>2949</v>
      </c>
      <c r="P2843" s="79">
        <v>7070</v>
      </c>
    </row>
    <row r="2844" spans="15:16" ht="15">
      <c r="O2844" s="79" t="s">
        <v>2950</v>
      </c>
      <c r="P2844" s="79">
        <v>1800</v>
      </c>
    </row>
    <row r="2845" spans="15:16" ht="15">
      <c r="O2845" s="79" t="s">
        <v>2951</v>
      </c>
      <c r="P2845" s="79">
        <v>74200</v>
      </c>
    </row>
    <row r="2846" spans="15:16" ht="15">
      <c r="O2846" s="79" t="s">
        <v>2952</v>
      </c>
      <c r="P2846" s="79">
        <v>81786</v>
      </c>
    </row>
    <row r="2847" spans="15:16" ht="15">
      <c r="O2847" s="79" t="s">
        <v>2952</v>
      </c>
      <c r="P2847" s="79">
        <v>82945</v>
      </c>
    </row>
    <row r="2848" spans="15:16" ht="15">
      <c r="O2848" s="79" t="s">
        <v>2953</v>
      </c>
      <c r="P2848" s="79">
        <v>8052</v>
      </c>
    </row>
    <row r="2849" spans="15:16" ht="15">
      <c r="O2849" s="79" t="s">
        <v>2954</v>
      </c>
      <c r="P2849" s="79">
        <v>908807</v>
      </c>
    </row>
    <row r="2850" spans="15:16" ht="15">
      <c r="O2850" s="79" t="s">
        <v>2955</v>
      </c>
      <c r="P2850" s="79">
        <v>83257</v>
      </c>
    </row>
    <row r="2851" spans="15:16" ht="15">
      <c r="O2851" s="79" t="s">
        <v>2956</v>
      </c>
      <c r="P2851" s="79">
        <v>75100</v>
      </c>
    </row>
    <row r="2852" spans="15:16" ht="15">
      <c r="O2852" s="79" t="s">
        <v>2957</v>
      </c>
      <c r="P2852" s="79">
        <v>55251</v>
      </c>
    </row>
    <row r="2853" spans="15:16" ht="15">
      <c r="O2853" s="79" t="s">
        <v>2957</v>
      </c>
      <c r="P2853" s="79">
        <v>71900</v>
      </c>
    </row>
    <row r="2854" spans="15:16" ht="15">
      <c r="O2854" s="79" t="s">
        <v>2957</v>
      </c>
      <c r="P2854" s="79">
        <v>76800</v>
      </c>
    </row>
    <row r="2855" spans="15:16" ht="15">
      <c r="O2855" s="79" t="s">
        <v>2958</v>
      </c>
      <c r="P2855" s="79">
        <v>81178</v>
      </c>
    </row>
    <row r="2856" spans="15:16" ht="15">
      <c r="O2856" s="79" t="s">
        <v>2959</v>
      </c>
      <c r="P2856" s="79">
        <v>82963</v>
      </c>
    </row>
    <row r="2857" spans="15:16" ht="15">
      <c r="O2857" s="79" t="s">
        <v>2960</v>
      </c>
      <c r="P2857" s="79">
        <v>81066</v>
      </c>
    </row>
    <row r="2858" spans="15:16" ht="15">
      <c r="O2858" s="79" t="s">
        <v>2961</v>
      </c>
      <c r="P2858" s="79">
        <v>50016</v>
      </c>
    </row>
    <row r="2859" spans="15:16" ht="15">
      <c r="O2859" s="79" t="s">
        <v>2962</v>
      </c>
      <c r="P2859" s="79">
        <v>60600</v>
      </c>
    </row>
    <row r="2860" spans="15:16" ht="15">
      <c r="O2860" s="79" t="s">
        <v>2963</v>
      </c>
      <c r="P2860" s="79">
        <v>81617</v>
      </c>
    </row>
    <row r="2861" spans="15:16" ht="15">
      <c r="O2861" s="79" t="s">
        <v>2964</v>
      </c>
      <c r="P2861" s="79">
        <v>71300</v>
      </c>
    </row>
    <row r="2862" spans="15:16" ht="15">
      <c r="O2862" s="79" t="s">
        <v>2965</v>
      </c>
      <c r="P2862" s="79">
        <v>73700</v>
      </c>
    </row>
    <row r="2863" spans="15:16" ht="15">
      <c r="O2863" s="79" t="s">
        <v>2966</v>
      </c>
      <c r="P2863" s="79">
        <v>78300</v>
      </c>
    </row>
    <row r="2864" spans="15:16" ht="15">
      <c r="O2864" s="79" t="s">
        <v>2967</v>
      </c>
      <c r="P2864" s="79">
        <v>1132</v>
      </c>
    </row>
    <row r="2865" spans="15:16" ht="15">
      <c r="O2865" s="79" t="s">
        <v>2968</v>
      </c>
      <c r="P2865" s="79">
        <v>83089</v>
      </c>
    </row>
    <row r="2866" spans="15:16" ht="15">
      <c r="O2866" s="79" t="s">
        <v>2969</v>
      </c>
      <c r="P2866" s="79">
        <v>83803</v>
      </c>
    </row>
    <row r="2867" spans="15:16" ht="15">
      <c r="O2867" s="79" t="s">
        <v>2970</v>
      </c>
      <c r="P2867" s="79">
        <v>80012</v>
      </c>
    </row>
    <row r="2868" spans="15:16" ht="15">
      <c r="O2868" s="79" t="s">
        <v>2971</v>
      </c>
      <c r="P2868" s="79">
        <v>81347</v>
      </c>
    </row>
    <row r="2869" spans="15:16" ht="15">
      <c r="O2869" s="79" t="s">
        <v>2972</v>
      </c>
      <c r="P2869" s="79">
        <v>51382</v>
      </c>
    </row>
    <row r="2870" spans="15:16" ht="15">
      <c r="O2870" s="79" t="s">
        <v>2973</v>
      </c>
      <c r="P2870" s="79">
        <v>82991</v>
      </c>
    </row>
    <row r="2871" spans="15:16" ht="15">
      <c r="O2871" s="79" t="s">
        <v>2974</v>
      </c>
      <c r="P2871" s="79">
        <v>908864</v>
      </c>
    </row>
    <row r="2872" spans="15:16" ht="15">
      <c r="O2872" s="79" t="s">
        <v>2975</v>
      </c>
      <c r="P2872" s="79">
        <v>83649</v>
      </c>
    </row>
    <row r="2873" spans="15:16" ht="15">
      <c r="O2873" s="79" t="s">
        <v>2976</v>
      </c>
      <c r="P2873" s="79">
        <v>909606</v>
      </c>
    </row>
    <row r="2874" spans="15:16" ht="15">
      <c r="O2874" s="79" t="s">
        <v>2977</v>
      </c>
      <c r="P2874" s="79">
        <v>909595</v>
      </c>
    </row>
    <row r="2875" spans="15:16" ht="15">
      <c r="O2875" s="79" t="s">
        <v>2978</v>
      </c>
      <c r="P2875" s="79">
        <v>909584</v>
      </c>
    </row>
    <row r="2876" spans="15:16" ht="15">
      <c r="O2876" s="79" t="s">
        <v>2979</v>
      </c>
      <c r="P2876" s="79">
        <v>909639</v>
      </c>
    </row>
    <row r="2877" spans="15:16" ht="15">
      <c r="O2877" s="79" t="s">
        <v>2980</v>
      </c>
      <c r="P2877" s="79">
        <v>909641</v>
      </c>
    </row>
    <row r="2878" spans="15:16" ht="15">
      <c r="O2878" s="79" t="s">
        <v>2981</v>
      </c>
      <c r="P2878" s="79">
        <v>909628</v>
      </c>
    </row>
    <row r="2879" spans="15:16" ht="15">
      <c r="O2879" s="79" t="s">
        <v>2982</v>
      </c>
      <c r="P2879" s="79">
        <v>909617</v>
      </c>
    </row>
    <row r="2880" spans="15:16" ht="15">
      <c r="O2880" s="79" t="s">
        <v>2983</v>
      </c>
      <c r="P2880" s="79">
        <v>83923</v>
      </c>
    </row>
    <row r="2881" spans="15:16" ht="15">
      <c r="O2881" s="79" t="s">
        <v>2984</v>
      </c>
      <c r="P2881" s="79">
        <v>57702</v>
      </c>
    </row>
    <row r="2882" spans="15:16" ht="15">
      <c r="O2882" s="79" t="s">
        <v>2984</v>
      </c>
      <c r="P2882" s="79">
        <v>77700</v>
      </c>
    </row>
    <row r="2883" spans="15:16" ht="15">
      <c r="O2883" s="79" t="s">
        <v>2985</v>
      </c>
      <c r="P2883" s="79">
        <v>83320</v>
      </c>
    </row>
    <row r="2884" spans="15:16" ht="15">
      <c r="O2884" s="79" t="s">
        <v>2986</v>
      </c>
      <c r="P2884" s="79">
        <v>904953</v>
      </c>
    </row>
    <row r="2885" spans="15:16" ht="15">
      <c r="O2885" s="79" t="s">
        <v>2987</v>
      </c>
      <c r="P2885" s="79">
        <v>63400</v>
      </c>
    </row>
    <row r="2886" spans="15:16" ht="15">
      <c r="O2886" s="79" t="s">
        <v>2988</v>
      </c>
      <c r="P2886" s="79">
        <v>84008</v>
      </c>
    </row>
    <row r="2887" spans="15:16" ht="15">
      <c r="O2887" s="79" t="s">
        <v>2989</v>
      </c>
      <c r="P2887" s="79">
        <v>57727</v>
      </c>
    </row>
    <row r="2888" spans="15:16" ht="15">
      <c r="O2888" s="79" t="s">
        <v>2990</v>
      </c>
      <c r="P2888" s="79">
        <v>55458</v>
      </c>
    </row>
    <row r="2889" spans="15:16" ht="15">
      <c r="O2889" s="79" t="s">
        <v>2991</v>
      </c>
      <c r="P2889" s="79">
        <v>81246</v>
      </c>
    </row>
    <row r="2890" spans="15:16" ht="15">
      <c r="O2890" s="79" t="s">
        <v>2992</v>
      </c>
      <c r="P2890" s="79">
        <v>82912</v>
      </c>
    </row>
    <row r="2891" spans="15:16" ht="15">
      <c r="O2891" s="79" t="s">
        <v>2993</v>
      </c>
      <c r="P2891" s="79">
        <v>50803</v>
      </c>
    </row>
    <row r="2892" spans="15:16" ht="15">
      <c r="O2892" s="79" t="s">
        <v>2994</v>
      </c>
      <c r="P2892" s="79">
        <v>81167</v>
      </c>
    </row>
    <row r="2893" spans="15:16" ht="15">
      <c r="O2893" s="79" t="s">
        <v>2995</v>
      </c>
      <c r="P2893" s="79">
        <v>72200</v>
      </c>
    </row>
    <row r="2894" spans="15:16" ht="15">
      <c r="O2894" s="79" t="s">
        <v>2996</v>
      </c>
      <c r="P2894" s="79">
        <v>75000</v>
      </c>
    </row>
    <row r="2895" spans="15:16" ht="15">
      <c r="O2895" s="79" t="s">
        <v>2997</v>
      </c>
      <c r="P2895" s="79">
        <v>83250</v>
      </c>
    </row>
    <row r="2896" spans="15:16" ht="15">
      <c r="O2896" s="79" t="s">
        <v>2998</v>
      </c>
      <c r="P2896" s="79">
        <v>909955</v>
      </c>
    </row>
    <row r="2897" spans="15:16" ht="15">
      <c r="O2897" s="79" t="s">
        <v>2999</v>
      </c>
      <c r="P2897" s="79">
        <v>83215</v>
      </c>
    </row>
    <row r="2898" spans="15:16" ht="15">
      <c r="O2898" s="79" t="s">
        <v>3000</v>
      </c>
      <c r="P2898" s="79">
        <v>909966</v>
      </c>
    </row>
    <row r="2899" spans="15:16" ht="15">
      <c r="O2899" s="79" t="s">
        <v>3001</v>
      </c>
      <c r="P2899" s="79">
        <v>51127</v>
      </c>
    </row>
    <row r="2900" spans="15:16" ht="15">
      <c r="O2900" s="79" t="s">
        <v>3002</v>
      </c>
      <c r="P2900" s="79">
        <v>905471</v>
      </c>
    </row>
    <row r="2901" spans="15:16" ht="15">
      <c r="O2901" s="79" t="s">
        <v>3003</v>
      </c>
      <c r="P2901" s="79">
        <v>912019</v>
      </c>
    </row>
    <row r="2902" spans="15:16" ht="15">
      <c r="O2902" s="79" t="s">
        <v>3004</v>
      </c>
      <c r="P2902" s="79">
        <v>3012</v>
      </c>
    </row>
    <row r="2903" spans="15:16" ht="15">
      <c r="O2903" s="79" t="s">
        <v>3005</v>
      </c>
      <c r="P2903" s="79">
        <v>52975</v>
      </c>
    </row>
    <row r="2904" spans="15:16" ht="15">
      <c r="O2904" s="79" t="s">
        <v>3006</v>
      </c>
      <c r="P2904" s="79">
        <v>905737</v>
      </c>
    </row>
    <row r="2905" spans="15:16" ht="15">
      <c r="O2905" s="79" t="s">
        <v>3007</v>
      </c>
      <c r="P2905" s="79">
        <v>1726</v>
      </c>
    </row>
    <row r="2906" spans="15:16" ht="15">
      <c r="O2906" s="79" t="s">
        <v>3008</v>
      </c>
      <c r="P2906" s="79">
        <v>83874</v>
      </c>
    </row>
    <row r="2907" spans="15:16" ht="15">
      <c r="O2907" s="79" t="s">
        <v>3009</v>
      </c>
      <c r="P2907" s="79">
        <v>55094</v>
      </c>
    </row>
    <row r="2908" spans="15:16" ht="15">
      <c r="O2908" s="79" t="s">
        <v>3010</v>
      </c>
      <c r="P2908" s="79">
        <v>82181</v>
      </c>
    </row>
    <row r="2909" spans="15:16" ht="15">
      <c r="O2909" s="79" t="s">
        <v>3011</v>
      </c>
      <c r="P2909" s="79">
        <v>3615</v>
      </c>
    </row>
    <row r="2910" spans="15:16" ht="15">
      <c r="O2910" s="79" t="s">
        <v>3012</v>
      </c>
      <c r="P2910" s="79">
        <v>54955</v>
      </c>
    </row>
    <row r="2911" spans="15:16" ht="15">
      <c r="O2911" s="79" t="s">
        <v>3013</v>
      </c>
      <c r="P2911" s="79">
        <v>3714</v>
      </c>
    </row>
    <row r="2912" spans="15:16" ht="15">
      <c r="O2912" s="79" t="s">
        <v>3014</v>
      </c>
      <c r="P2912" s="79">
        <v>1593</v>
      </c>
    </row>
    <row r="2913" spans="15:16" ht="15">
      <c r="O2913" s="79" t="s">
        <v>3015</v>
      </c>
      <c r="P2913" s="79">
        <v>9955</v>
      </c>
    </row>
    <row r="2914" spans="15:16" ht="15">
      <c r="O2914" s="79" t="s">
        <v>3016</v>
      </c>
      <c r="P2914" s="79">
        <v>2666</v>
      </c>
    </row>
    <row r="2915" spans="15:16" ht="15">
      <c r="O2915" s="79" t="s">
        <v>3017</v>
      </c>
      <c r="P2915" s="79">
        <v>911473</v>
      </c>
    </row>
    <row r="2916" spans="15:16" ht="15">
      <c r="O2916" s="79" t="s">
        <v>3018</v>
      </c>
      <c r="P2916" s="79">
        <v>906800</v>
      </c>
    </row>
    <row r="2917" spans="15:16" ht="15">
      <c r="O2917" s="79" t="s">
        <v>3019</v>
      </c>
      <c r="P2917" s="79">
        <v>902676</v>
      </c>
    </row>
    <row r="2918" spans="15:16" ht="15">
      <c r="O2918" s="79" t="s">
        <v>3020</v>
      </c>
      <c r="P2918" s="79">
        <v>902908</v>
      </c>
    </row>
    <row r="2919" spans="15:16" ht="15">
      <c r="O2919" s="79" t="s">
        <v>3021</v>
      </c>
      <c r="P2919" s="79">
        <v>52802</v>
      </c>
    </row>
    <row r="2920" spans="15:16" ht="15">
      <c r="O2920" s="79" t="s">
        <v>3022</v>
      </c>
      <c r="P2920" s="79">
        <v>5875</v>
      </c>
    </row>
    <row r="2921" spans="15:16" ht="15">
      <c r="O2921" s="79" t="s">
        <v>3023</v>
      </c>
      <c r="P2921" s="79">
        <v>907386</v>
      </c>
    </row>
    <row r="2922" spans="15:16" ht="15">
      <c r="O2922" s="79" t="s">
        <v>3024</v>
      </c>
      <c r="P2922" s="79">
        <v>7608</v>
      </c>
    </row>
    <row r="2923" spans="15:16" ht="15">
      <c r="O2923" s="79" t="s">
        <v>3025</v>
      </c>
      <c r="P2923" s="79">
        <v>905562</v>
      </c>
    </row>
    <row r="2924" spans="15:16" ht="15">
      <c r="O2924" s="79" t="s">
        <v>3026</v>
      </c>
      <c r="P2924" s="79">
        <v>55747</v>
      </c>
    </row>
    <row r="2925" spans="15:16" ht="15">
      <c r="O2925" s="79" t="s">
        <v>3027</v>
      </c>
      <c r="P2925" s="79">
        <v>54526</v>
      </c>
    </row>
    <row r="2926" spans="15:16" ht="15">
      <c r="O2926" s="79" t="s">
        <v>3028</v>
      </c>
      <c r="P2926" s="79">
        <v>910427</v>
      </c>
    </row>
    <row r="2927" spans="15:16" ht="15">
      <c r="O2927" s="79" t="s">
        <v>3029</v>
      </c>
      <c r="P2927" s="79">
        <v>910056</v>
      </c>
    </row>
    <row r="2928" spans="15:16" ht="15">
      <c r="O2928" s="79" t="s">
        <v>3030</v>
      </c>
      <c r="P2928" s="79">
        <v>908943</v>
      </c>
    </row>
    <row r="2929" spans="15:16" ht="15">
      <c r="O2929" s="79" t="s">
        <v>3031</v>
      </c>
      <c r="P2929" s="79">
        <v>57883</v>
      </c>
    </row>
    <row r="2930" spans="15:16" ht="15">
      <c r="O2930" s="79" t="s">
        <v>3032</v>
      </c>
      <c r="P2930" s="79">
        <v>903534</v>
      </c>
    </row>
    <row r="2931" spans="15:16" ht="15">
      <c r="O2931" s="79" t="s">
        <v>3033</v>
      </c>
      <c r="P2931" s="79">
        <v>906883</v>
      </c>
    </row>
    <row r="2932" spans="15:16" ht="15">
      <c r="O2932" s="79" t="s">
        <v>3034</v>
      </c>
      <c r="P2932" s="79">
        <v>904417</v>
      </c>
    </row>
    <row r="2933" spans="15:16" ht="15">
      <c r="O2933" s="79" t="s">
        <v>3035</v>
      </c>
      <c r="P2933" s="79">
        <v>910337</v>
      </c>
    </row>
    <row r="2934" spans="15:16" ht="15">
      <c r="O2934" s="79" t="s">
        <v>3036</v>
      </c>
      <c r="P2934" s="79">
        <v>909279</v>
      </c>
    </row>
    <row r="2935" spans="15:16" ht="15">
      <c r="O2935" s="79" t="s">
        <v>3037</v>
      </c>
      <c r="P2935" s="79">
        <v>909246</v>
      </c>
    </row>
    <row r="2936" spans="15:16" ht="15">
      <c r="O2936" s="79" t="s">
        <v>3038</v>
      </c>
      <c r="P2936" s="79">
        <v>6667</v>
      </c>
    </row>
    <row r="2937" spans="15:16" ht="15">
      <c r="O2937" s="79" t="s">
        <v>3039</v>
      </c>
      <c r="P2937" s="79">
        <v>52257</v>
      </c>
    </row>
    <row r="2938" spans="15:16" ht="15">
      <c r="O2938" s="79" t="s">
        <v>3040</v>
      </c>
      <c r="P2938" s="79">
        <v>908324</v>
      </c>
    </row>
    <row r="2939" spans="15:16" ht="15">
      <c r="O2939" s="79" t="s">
        <v>3041</v>
      </c>
      <c r="P2939" s="79">
        <v>56902</v>
      </c>
    </row>
    <row r="2940" spans="15:16" ht="15">
      <c r="O2940" s="79" t="s">
        <v>3042</v>
      </c>
      <c r="P2940" s="79">
        <v>83033</v>
      </c>
    </row>
    <row r="2941" spans="15:16" ht="15">
      <c r="O2941" s="79" t="s">
        <v>3043</v>
      </c>
      <c r="P2941" s="79">
        <v>81742</v>
      </c>
    </row>
    <row r="2942" spans="15:16" ht="15">
      <c r="O2942" s="79" t="s">
        <v>3044</v>
      </c>
      <c r="P2942" s="79">
        <v>902387</v>
      </c>
    </row>
    <row r="2943" spans="15:16" ht="15">
      <c r="O2943" s="79" t="s">
        <v>3045</v>
      </c>
      <c r="P2943" s="79">
        <v>906255</v>
      </c>
    </row>
    <row r="2944" spans="15:16" ht="15">
      <c r="O2944" s="79" t="s">
        <v>3046</v>
      </c>
      <c r="P2944" s="79">
        <v>902684</v>
      </c>
    </row>
    <row r="2945" spans="15:16" ht="15">
      <c r="O2945" s="79" t="s">
        <v>3047</v>
      </c>
      <c r="P2945" s="79">
        <v>52678</v>
      </c>
    </row>
    <row r="2946" spans="15:16" ht="15">
      <c r="O2946" s="79" t="s">
        <v>3048</v>
      </c>
      <c r="P2946" s="79">
        <v>902288</v>
      </c>
    </row>
    <row r="2947" spans="15:16" ht="15">
      <c r="O2947" s="79" t="s">
        <v>3049</v>
      </c>
      <c r="P2947" s="79">
        <v>55870</v>
      </c>
    </row>
    <row r="2948" spans="15:16" ht="15">
      <c r="O2948" s="79" t="s">
        <v>3050</v>
      </c>
      <c r="P2948" s="79">
        <v>911144</v>
      </c>
    </row>
    <row r="2949" spans="15:16" ht="15">
      <c r="O2949" s="79" t="s">
        <v>3051</v>
      </c>
      <c r="P2949" s="79">
        <v>3672</v>
      </c>
    </row>
    <row r="2950" spans="15:16" ht="15">
      <c r="O2950" s="79" t="s">
        <v>3052</v>
      </c>
      <c r="P2950" s="79">
        <v>51671</v>
      </c>
    </row>
    <row r="2951" spans="15:16" ht="15">
      <c r="O2951" s="79" t="s">
        <v>3053</v>
      </c>
      <c r="P2951" s="79">
        <v>9685</v>
      </c>
    </row>
    <row r="2952" spans="15:16" ht="15">
      <c r="O2952" s="79" t="s">
        <v>3054</v>
      </c>
      <c r="P2952" s="79">
        <v>8831</v>
      </c>
    </row>
    <row r="2953" spans="15:16" ht="15">
      <c r="O2953" s="79" t="s">
        <v>3055</v>
      </c>
      <c r="P2953" s="79">
        <v>56943</v>
      </c>
    </row>
    <row r="2954" spans="15:16" ht="15">
      <c r="O2954" s="79" t="s">
        <v>3056</v>
      </c>
      <c r="P2954" s="79">
        <v>905372</v>
      </c>
    </row>
    <row r="2955" spans="15:16" ht="15">
      <c r="O2955" s="79" t="s">
        <v>3057</v>
      </c>
      <c r="P2955" s="79">
        <v>4803</v>
      </c>
    </row>
    <row r="2956" spans="15:16" ht="15">
      <c r="O2956" s="79" t="s">
        <v>3058</v>
      </c>
      <c r="P2956" s="79">
        <v>1027</v>
      </c>
    </row>
    <row r="2957" spans="15:16" ht="15">
      <c r="O2957" s="79" t="s">
        <v>3059</v>
      </c>
      <c r="P2957" s="79">
        <v>53668</v>
      </c>
    </row>
    <row r="2958" spans="15:16" ht="15">
      <c r="O2958" s="79" t="s">
        <v>3060</v>
      </c>
      <c r="P2958" s="79">
        <v>8557</v>
      </c>
    </row>
    <row r="2959" spans="15:16" ht="15">
      <c r="O2959" s="79" t="s">
        <v>3061</v>
      </c>
      <c r="P2959" s="79">
        <v>908223</v>
      </c>
    </row>
    <row r="2960" spans="15:16" ht="15">
      <c r="O2960" s="79" t="s">
        <v>3062</v>
      </c>
      <c r="P2960" s="79">
        <v>83243</v>
      </c>
    </row>
    <row r="2961" spans="15:16" ht="15">
      <c r="O2961" s="79" t="s">
        <v>3063</v>
      </c>
      <c r="P2961" s="79">
        <v>901116</v>
      </c>
    </row>
    <row r="2962" spans="15:16" ht="15">
      <c r="O2962" s="79" t="s">
        <v>3064</v>
      </c>
      <c r="P2962" s="79">
        <v>901108</v>
      </c>
    </row>
    <row r="2963" spans="15:16" ht="15">
      <c r="O2963" s="79" t="s">
        <v>3065</v>
      </c>
      <c r="P2963" s="79">
        <v>904201</v>
      </c>
    </row>
    <row r="2964" spans="15:16" ht="15">
      <c r="O2964" s="79" t="s">
        <v>3066</v>
      </c>
      <c r="P2964" s="79">
        <v>80785</v>
      </c>
    </row>
    <row r="2965" spans="15:16" ht="15">
      <c r="O2965" s="79" t="s">
        <v>3067</v>
      </c>
      <c r="P2965" s="79">
        <v>905935</v>
      </c>
    </row>
    <row r="2966" spans="15:16" ht="15">
      <c r="O2966" s="79" t="s">
        <v>3068</v>
      </c>
      <c r="P2966" s="79">
        <v>56324</v>
      </c>
    </row>
    <row r="2967" spans="15:16" ht="15">
      <c r="O2967" s="79" t="s">
        <v>3069</v>
      </c>
      <c r="P2967" s="79">
        <v>1701</v>
      </c>
    </row>
    <row r="2968" spans="15:16" ht="15">
      <c r="O2968" s="79" t="s">
        <v>3070</v>
      </c>
      <c r="P2968" s="79">
        <v>66100</v>
      </c>
    </row>
    <row r="2969" spans="15:16" ht="15">
      <c r="O2969" s="79" t="s">
        <v>3071</v>
      </c>
      <c r="P2969" s="79">
        <v>8440</v>
      </c>
    </row>
    <row r="2970" spans="15:16" ht="15">
      <c r="O2970" s="79" t="s">
        <v>3072</v>
      </c>
      <c r="P2970" s="79">
        <v>5207</v>
      </c>
    </row>
    <row r="2971" spans="15:16" ht="15">
      <c r="O2971" s="79" t="s">
        <v>3073</v>
      </c>
      <c r="P2971" s="79">
        <v>6840</v>
      </c>
    </row>
    <row r="2972" spans="15:16" ht="15">
      <c r="O2972" s="79" t="s">
        <v>3074</v>
      </c>
      <c r="P2972" s="79">
        <v>8714</v>
      </c>
    </row>
    <row r="2973" spans="15:16" ht="15">
      <c r="O2973" s="79" t="s">
        <v>3075</v>
      </c>
      <c r="P2973" s="79">
        <v>1085</v>
      </c>
    </row>
    <row r="2974" spans="15:16" ht="15">
      <c r="O2974" s="79" t="s">
        <v>3076</v>
      </c>
      <c r="P2974" s="79">
        <v>9156</v>
      </c>
    </row>
    <row r="2975" spans="15:16" ht="15">
      <c r="O2975" s="79" t="s">
        <v>3077</v>
      </c>
      <c r="P2975" s="79">
        <v>2405</v>
      </c>
    </row>
    <row r="2976" spans="15:16" ht="15">
      <c r="O2976" s="79" t="s">
        <v>3078</v>
      </c>
      <c r="P2976" s="79">
        <v>7896</v>
      </c>
    </row>
    <row r="2977" spans="15:16" ht="15">
      <c r="O2977" s="79" t="s">
        <v>3079</v>
      </c>
      <c r="P2977" s="79">
        <v>3350</v>
      </c>
    </row>
    <row r="2978" spans="15:16" ht="15">
      <c r="O2978" s="79" t="s">
        <v>3080</v>
      </c>
      <c r="P2978" s="79">
        <v>55441</v>
      </c>
    </row>
    <row r="2979" spans="15:16" ht="15">
      <c r="O2979" s="79" t="s">
        <v>3081</v>
      </c>
      <c r="P2979" s="79">
        <v>907997</v>
      </c>
    </row>
    <row r="2980" spans="15:16" ht="15">
      <c r="O2980" s="79" t="s">
        <v>3082</v>
      </c>
      <c r="P2980" s="79">
        <v>2897</v>
      </c>
    </row>
    <row r="2981" spans="15:16" ht="15">
      <c r="O2981" s="79" t="s">
        <v>3083</v>
      </c>
      <c r="P2981" s="79">
        <v>63700</v>
      </c>
    </row>
    <row r="2982" spans="15:16" ht="15">
      <c r="O2982" s="79" t="s">
        <v>3084</v>
      </c>
      <c r="P2982" s="79">
        <v>6122</v>
      </c>
    </row>
    <row r="2983" spans="15:16" ht="15">
      <c r="O2983" s="79" t="s">
        <v>3085</v>
      </c>
      <c r="P2983" s="79">
        <v>909303</v>
      </c>
    </row>
    <row r="2984" spans="15:16" ht="15">
      <c r="O2984" s="79" t="s">
        <v>3086</v>
      </c>
      <c r="P2984" s="79">
        <v>909336</v>
      </c>
    </row>
    <row r="2985" spans="15:16" ht="15">
      <c r="O2985" s="79" t="s">
        <v>3087</v>
      </c>
      <c r="P2985" s="79">
        <v>50927</v>
      </c>
    </row>
    <row r="2986" spans="15:16" ht="15">
      <c r="O2986" s="79" t="s">
        <v>3088</v>
      </c>
      <c r="P2986" s="79">
        <v>911382</v>
      </c>
    </row>
    <row r="2987" spans="15:16" ht="15">
      <c r="O2987" s="79" t="s">
        <v>3089</v>
      </c>
      <c r="P2987" s="79">
        <v>912271</v>
      </c>
    </row>
    <row r="2988" spans="15:16" ht="15">
      <c r="O2988" s="79" t="s">
        <v>3090</v>
      </c>
      <c r="P2988" s="79">
        <v>54377</v>
      </c>
    </row>
    <row r="2989" spans="15:16" ht="15">
      <c r="O2989" s="79" t="s">
        <v>3090</v>
      </c>
      <c r="P2989" s="79">
        <v>80763</v>
      </c>
    </row>
    <row r="2990" spans="15:16" ht="15">
      <c r="O2990" s="79" t="s">
        <v>3091</v>
      </c>
      <c r="P2990" s="79">
        <v>53874</v>
      </c>
    </row>
    <row r="2991" spans="15:16" ht="15">
      <c r="O2991" s="79" t="s">
        <v>3092</v>
      </c>
      <c r="P2991" s="79">
        <v>902973</v>
      </c>
    </row>
    <row r="2992" spans="15:16" ht="15">
      <c r="O2992" s="79" t="s">
        <v>3093</v>
      </c>
      <c r="P2992" s="79">
        <v>2162</v>
      </c>
    </row>
    <row r="2993" spans="15:16" ht="15">
      <c r="O2993" s="79" t="s">
        <v>3094</v>
      </c>
      <c r="P2993" s="79">
        <v>4134</v>
      </c>
    </row>
    <row r="2994" spans="15:16" ht="15">
      <c r="O2994" s="79" t="s">
        <v>3095</v>
      </c>
      <c r="P2994" s="79">
        <v>55227</v>
      </c>
    </row>
    <row r="2995" spans="15:16" ht="15">
      <c r="O2995" s="79" t="s">
        <v>3096</v>
      </c>
      <c r="P2995" s="79">
        <v>57396</v>
      </c>
    </row>
    <row r="2996" spans="15:16" ht="15">
      <c r="O2996" s="79" t="s">
        <v>3097</v>
      </c>
      <c r="P2996" s="79">
        <v>51151</v>
      </c>
    </row>
    <row r="2997" spans="15:16" ht="15">
      <c r="O2997" s="79" t="s">
        <v>3098</v>
      </c>
      <c r="P2997" s="79">
        <v>905620</v>
      </c>
    </row>
    <row r="2998" spans="15:16" ht="15">
      <c r="O2998" s="79" t="s">
        <v>3099</v>
      </c>
      <c r="P2998" s="79">
        <v>901892</v>
      </c>
    </row>
    <row r="2999" spans="15:16" ht="15">
      <c r="O2999" s="79" t="s">
        <v>3100</v>
      </c>
      <c r="P2999" s="79">
        <v>906701</v>
      </c>
    </row>
    <row r="3000" spans="15:16" ht="15">
      <c r="O3000" s="79" t="s">
        <v>3101</v>
      </c>
      <c r="P3000" s="79">
        <v>909977</v>
      </c>
    </row>
    <row r="3001" spans="15:16" ht="15">
      <c r="O3001" s="79" t="s">
        <v>3102</v>
      </c>
      <c r="P3001" s="79">
        <v>908774</v>
      </c>
    </row>
    <row r="3002" spans="15:16" ht="15">
      <c r="O3002" s="79" t="s">
        <v>3103</v>
      </c>
      <c r="P3002" s="79">
        <v>907907</v>
      </c>
    </row>
    <row r="3003" spans="15:16" ht="15">
      <c r="O3003" s="79" t="s">
        <v>3104</v>
      </c>
      <c r="P3003" s="79">
        <v>910563</v>
      </c>
    </row>
    <row r="3004" spans="15:16" ht="15">
      <c r="O3004" s="79" t="s">
        <v>3105</v>
      </c>
      <c r="P3004" s="79">
        <v>54220</v>
      </c>
    </row>
    <row r="3005" spans="15:16" ht="15">
      <c r="O3005" s="79" t="s">
        <v>3106</v>
      </c>
      <c r="P3005" s="79">
        <v>3358</v>
      </c>
    </row>
    <row r="3006" spans="15:16" ht="15">
      <c r="O3006" s="79" t="s">
        <v>3107</v>
      </c>
      <c r="P3006" s="79">
        <v>903757</v>
      </c>
    </row>
    <row r="3007" spans="15:16" ht="15">
      <c r="O3007" s="79" t="s">
        <v>3108</v>
      </c>
      <c r="P3007" s="79">
        <v>906172</v>
      </c>
    </row>
    <row r="3008" spans="15:16" ht="15">
      <c r="O3008" s="79" t="s">
        <v>3109</v>
      </c>
      <c r="P3008" s="79">
        <v>910689</v>
      </c>
    </row>
    <row r="3009" spans="15:16" ht="15">
      <c r="O3009" s="79" t="s">
        <v>3110</v>
      </c>
      <c r="P3009" s="79">
        <v>901918</v>
      </c>
    </row>
    <row r="3010" spans="15:16" ht="15">
      <c r="O3010" s="79" t="s">
        <v>3111</v>
      </c>
      <c r="P3010" s="79">
        <v>903724</v>
      </c>
    </row>
    <row r="3011" spans="15:16" ht="15">
      <c r="O3011" s="79" t="s">
        <v>3112</v>
      </c>
      <c r="P3011" s="79">
        <v>902031</v>
      </c>
    </row>
    <row r="3012" spans="15:16" ht="15">
      <c r="O3012" s="79" t="s">
        <v>3113</v>
      </c>
      <c r="P3012" s="79">
        <v>901074</v>
      </c>
    </row>
    <row r="3013" spans="15:16" ht="15">
      <c r="O3013" s="79" t="s">
        <v>3114</v>
      </c>
      <c r="P3013" s="79">
        <v>906867</v>
      </c>
    </row>
    <row r="3014" spans="15:16" ht="15">
      <c r="O3014" s="79" t="s">
        <v>3115</v>
      </c>
      <c r="P3014" s="79">
        <v>902056</v>
      </c>
    </row>
    <row r="3015" spans="15:16" ht="15">
      <c r="O3015" s="79" t="s">
        <v>3116</v>
      </c>
      <c r="P3015" s="79">
        <v>903740</v>
      </c>
    </row>
    <row r="3016" spans="15:16" ht="15">
      <c r="O3016" s="79" t="s">
        <v>3117</v>
      </c>
      <c r="P3016" s="79">
        <v>901942</v>
      </c>
    </row>
    <row r="3017" spans="15:16" ht="15">
      <c r="O3017" s="79" t="s">
        <v>3118</v>
      </c>
      <c r="P3017" s="79">
        <v>901744</v>
      </c>
    </row>
    <row r="3018" spans="15:16" ht="15">
      <c r="O3018" s="79" t="s">
        <v>3119</v>
      </c>
      <c r="P3018" s="79">
        <v>901975</v>
      </c>
    </row>
    <row r="3019" spans="15:16" ht="15">
      <c r="O3019" s="79" t="s">
        <v>3120</v>
      </c>
      <c r="P3019" s="79">
        <v>901140</v>
      </c>
    </row>
    <row r="3020" spans="15:16" ht="15">
      <c r="O3020" s="79" t="s">
        <v>3121</v>
      </c>
      <c r="P3020" s="79">
        <v>903732</v>
      </c>
    </row>
    <row r="3021" spans="15:16" ht="15">
      <c r="O3021" s="79" t="s">
        <v>3122</v>
      </c>
      <c r="P3021" s="79">
        <v>910326</v>
      </c>
    </row>
    <row r="3022" spans="15:16" ht="15">
      <c r="O3022" s="79" t="s">
        <v>3123</v>
      </c>
      <c r="P3022" s="79">
        <v>902528</v>
      </c>
    </row>
    <row r="3023" spans="15:16" ht="15">
      <c r="O3023" s="79" t="s">
        <v>3124</v>
      </c>
      <c r="P3023" s="79">
        <v>904805</v>
      </c>
    </row>
    <row r="3024" spans="15:16" ht="15">
      <c r="O3024" s="79" t="s">
        <v>3125</v>
      </c>
      <c r="P3024" s="79">
        <v>901462</v>
      </c>
    </row>
    <row r="3025" spans="15:16" ht="15">
      <c r="O3025" s="79" t="s">
        <v>3126</v>
      </c>
      <c r="P3025" s="79">
        <v>911193</v>
      </c>
    </row>
    <row r="3026" spans="15:16" ht="15">
      <c r="O3026" s="79" t="s">
        <v>3127</v>
      </c>
      <c r="P3026" s="79">
        <v>910225</v>
      </c>
    </row>
    <row r="3027" spans="15:16" ht="15">
      <c r="O3027" s="79" t="s">
        <v>3128</v>
      </c>
      <c r="P3027" s="79">
        <v>912295</v>
      </c>
    </row>
    <row r="3028" spans="15:16" ht="15">
      <c r="O3028" s="79" t="s">
        <v>3129</v>
      </c>
      <c r="P3028" s="79">
        <v>909731</v>
      </c>
    </row>
    <row r="3029" spans="15:16" ht="15">
      <c r="O3029" s="79" t="s">
        <v>3130</v>
      </c>
      <c r="P3029" s="79">
        <v>909729</v>
      </c>
    </row>
    <row r="3030" spans="15:16" ht="15">
      <c r="O3030" s="79" t="s">
        <v>3131</v>
      </c>
      <c r="P3030" s="79">
        <v>909742</v>
      </c>
    </row>
    <row r="3031" spans="15:16" ht="15">
      <c r="O3031" s="79" t="s">
        <v>3132</v>
      </c>
      <c r="P3031" s="79">
        <v>912323</v>
      </c>
    </row>
    <row r="3032" spans="15:16" ht="15">
      <c r="O3032" s="79" t="s">
        <v>3133</v>
      </c>
      <c r="P3032" s="79">
        <v>910203</v>
      </c>
    </row>
    <row r="3033" spans="15:16" ht="15">
      <c r="O3033" s="79" t="s">
        <v>3134</v>
      </c>
      <c r="P3033" s="79">
        <v>909764</v>
      </c>
    </row>
    <row r="3034" spans="15:16" ht="15">
      <c r="O3034" s="79" t="s">
        <v>3135</v>
      </c>
      <c r="P3034" s="79">
        <v>908796</v>
      </c>
    </row>
    <row r="3035" spans="15:16" ht="15">
      <c r="O3035" s="79" t="s">
        <v>3136</v>
      </c>
      <c r="P3035" s="79">
        <v>65300</v>
      </c>
    </row>
    <row r="3036" spans="15:16" ht="15">
      <c r="O3036" s="79" t="s">
        <v>3137</v>
      </c>
      <c r="P3036" s="79">
        <v>82629</v>
      </c>
    </row>
    <row r="3037" spans="15:16" ht="15">
      <c r="O3037" s="79" t="s">
        <v>3138</v>
      </c>
      <c r="P3037" s="79">
        <v>4233</v>
      </c>
    </row>
    <row r="3038" spans="15:16" ht="15">
      <c r="O3038" s="79" t="s">
        <v>3139</v>
      </c>
      <c r="P3038" s="79">
        <v>9707</v>
      </c>
    </row>
    <row r="3039" spans="15:16" ht="15">
      <c r="O3039" s="79" t="s">
        <v>3140</v>
      </c>
      <c r="P3039" s="79">
        <v>82664</v>
      </c>
    </row>
    <row r="3040" spans="15:16" ht="15">
      <c r="O3040" s="79" t="s">
        <v>3141</v>
      </c>
      <c r="P3040" s="79">
        <v>2612</v>
      </c>
    </row>
    <row r="3041" spans="15:16" ht="15">
      <c r="O3041" s="79" t="s">
        <v>3142</v>
      </c>
      <c r="P3041" s="79">
        <v>80908</v>
      </c>
    </row>
    <row r="3042" spans="15:16" ht="15">
      <c r="O3042" s="79" t="s">
        <v>3143</v>
      </c>
      <c r="P3042" s="79">
        <v>1107</v>
      </c>
    </row>
    <row r="3043" spans="15:16" ht="15">
      <c r="O3043" s="79" t="s">
        <v>3144</v>
      </c>
      <c r="P3043" s="79">
        <v>9731</v>
      </c>
    </row>
    <row r="3044" spans="15:16" ht="15">
      <c r="O3044" s="79" t="s">
        <v>3145</v>
      </c>
      <c r="P3044" s="79">
        <v>56134</v>
      </c>
    </row>
    <row r="3045" spans="15:16" ht="15">
      <c r="O3045" s="79" t="s">
        <v>3146</v>
      </c>
      <c r="P3045" s="79">
        <v>908043</v>
      </c>
    </row>
    <row r="3046" spans="15:16" ht="15">
      <c r="O3046" s="79" t="s">
        <v>3147</v>
      </c>
      <c r="P3046" s="79">
        <v>1627</v>
      </c>
    </row>
    <row r="3047" spans="15:16" ht="15">
      <c r="O3047" s="79" t="s">
        <v>3148</v>
      </c>
      <c r="P3047" s="79">
        <v>53817</v>
      </c>
    </row>
    <row r="3048" spans="15:16" ht="15">
      <c r="O3048" s="79" t="s">
        <v>3149</v>
      </c>
      <c r="P3048" s="79">
        <v>82405</v>
      </c>
    </row>
    <row r="3049" spans="15:16" ht="15">
      <c r="O3049" s="79" t="s">
        <v>3150</v>
      </c>
      <c r="P3049" s="79">
        <v>58213</v>
      </c>
    </row>
    <row r="3050" spans="15:16" ht="15">
      <c r="O3050" s="79" t="s">
        <v>3151</v>
      </c>
      <c r="P3050" s="79">
        <v>80818</v>
      </c>
    </row>
    <row r="3051" spans="15:16" ht="15">
      <c r="O3051" s="79" t="s">
        <v>3152</v>
      </c>
      <c r="P3051" s="79">
        <v>83187</v>
      </c>
    </row>
    <row r="3052" spans="15:16" ht="15">
      <c r="O3052" s="79" t="s">
        <v>3153</v>
      </c>
      <c r="P3052" s="79">
        <v>63600</v>
      </c>
    </row>
    <row r="3053" spans="15:16" ht="15">
      <c r="O3053" s="79" t="s">
        <v>3153</v>
      </c>
      <c r="P3053" s="79">
        <v>78200</v>
      </c>
    </row>
    <row r="3054" spans="15:16" ht="15">
      <c r="O3054" s="79" t="s">
        <v>3154</v>
      </c>
      <c r="P3054" s="79">
        <v>74700</v>
      </c>
    </row>
    <row r="3055" spans="15:16" ht="15">
      <c r="O3055" s="79" t="s">
        <v>3154</v>
      </c>
      <c r="P3055" s="79">
        <v>79700</v>
      </c>
    </row>
    <row r="3056" spans="15:16" ht="15">
      <c r="O3056" s="79" t="s">
        <v>3154</v>
      </c>
      <c r="P3056" s="79">
        <v>81448</v>
      </c>
    </row>
    <row r="3057" spans="15:16" ht="15">
      <c r="O3057" s="79" t="s">
        <v>3154</v>
      </c>
      <c r="P3057" s="79">
        <v>82844</v>
      </c>
    </row>
    <row r="3058" spans="15:16" ht="15">
      <c r="O3058" s="79" t="s">
        <v>3154</v>
      </c>
      <c r="P3058" s="79">
        <v>83236</v>
      </c>
    </row>
    <row r="3059" spans="15:16" ht="15">
      <c r="O3059" s="79" t="s">
        <v>3155</v>
      </c>
      <c r="P3059" s="79">
        <v>67000</v>
      </c>
    </row>
    <row r="3060" spans="15:16" ht="15">
      <c r="O3060" s="79" t="s">
        <v>3156</v>
      </c>
      <c r="P3060" s="79">
        <v>906412</v>
      </c>
    </row>
    <row r="3061" spans="15:16" ht="15">
      <c r="O3061" s="79" t="s">
        <v>3157</v>
      </c>
      <c r="P3061" s="79">
        <v>1742</v>
      </c>
    </row>
    <row r="3062" spans="15:16" ht="15">
      <c r="O3062" s="79" t="s">
        <v>3158</v>
      </c>
      <c r="P3062" s="79">
        <v>906404</v>
      </c>
    </row>
    <row r="3063" spans="15:16" ht="15">
      <c r="O3063" s="79" t="s">
        <v>3159</v>
      </c>
      <c r="P3063" s="79">
        <v>1957</v>
      </c>
    </row>
    <row r="3064" spans="15:16" ht="15">
      <c r="O3064" s="79" t="s">
        <v>3160</v>
      </c>
      <c r="P3064" s="79">
        <v>910724</v>
      </c>
    </row>
    <row r="3065" spans="15:16" ht="15">
      <c r="O3065" s="79" t="s">
        <v>3161</v>
      </c>
      <c r="P3065" s="79">
        <v>2344</v>
      </c>
    </row>
    <row r="3066" spans="15:16" ht="15">
      <c r="O3066" s="79" t="s">
        <v>3162</v>
      </c>
      <c r="P3066" s="79">
        <v>20060</v>
      </c>
    </row>
    <row r="3067" spans="15:16" ht="15">
      <c r="O3067" s="79" t="s">
        <v>3163</v>
      </c>
      <c r="P3067" s="79">
        <v>902023</v>
      </c>
    </row>
    <row r="3068" spans="15:16" ht="15">
      <c r="O3068" s="79" t="s">
        <v>3164</v>
      </c>
      <c r="P3068" s="79">
        <v>909483</v>
      </c>
    </row>
    <row r="3069" spans="15:16" ht="15">
      <c r="O3069" s="79" t="s">
        <v>3165</v>
      </c>
      <c r="P3069" s="79">
        <v>905323</v>
      </c>
    </row>
    <row r="3070" spans="15:16" ht="15">
      <c r="O3070" s="79" t="s">
        <v>3166</v>
      </c>
      <c r="P3070" s="79">
        <v>907105</v>
      </c>
    </row>
    <row r="3071" spans="15:16" ht="15">
      <c r="O3071" s="79" t="s">
        <v>3167</v>
      </c>
      <c r="P3071" s="79">
        <v>1395</v>
      </c>
    </row>
    <row r="3072" spans="15:16" ht="15">
      <c r="O3072" s="79" t="s">
        <v>3168</v>
      </c>
      <c r="P3072" s="79">
        <v>82822</v>
      </c>
    </row>
    <row r="3073" spans="15:16" ht="15">
      <c r="O3073" s="79" t="s">
        <v>3169</v>
      </c>
      <c r="P3073" s="79">
        <v>912337</v>
      </c>
    </row>
    <row r="3074" spans="15:16" ht="15">
      <c r="O3074" s="79" t="s">
        <v>3170</v>
      </c>
      <c r="P3074" s="79">
        <v>906818</v>
      </c>
    </row>
    <row r="3075" spans="15:16" ht="15">
      <c r="O3075" s="79" t="s">
        <v>3171</v>
      </c>
      <c r="P3075" s="79">
        <v>9987</v>
      </c>
    </row>
    <row r="3076" spans="15:16" ht="15">
      <c r="O3076" s="79" t="s">
        <v>3172</v>
      </c>
      <c r="P3076" s="79">
        <v>5330</v>
      </c>
    </row>
    <row r="3077" spans="15:16" ht="15">
      <c r="O3077" s="79" t="s">
        <v>3173</v>
      </c>
      <c r="P3077" s="79">
        <v>902957</v>
      </c>
    </row>
    <row r="3078" spans="15:16" ht="15">
      <c r="O3078" s="79" t="s">
        <v>3174</v>
      </c>
      <c r="P3078" s="79">
        <v>54014</v>
      </c>
    </row>
    <row r="3079" spans="15:16" ht="15">
      <c r="O3079" s="79" t="s">
        <v>3175</v>
      </c>
      <c r="P3079" s="79">
        <v>907716</v>
      </c>
    </row>
    <row r="3080" spans="15:16" ht="15">
      <c r="O3080" s="79" t="s">
        <v>3176</v>
      </c>
      <c r="P3080" s="79">
        <v>911039</v>
      </c>
    </row>
    <row r="3081" spans="15:16" ht="15">
      <c r="O3081" s="79" t="s">
        <v>3177</v>
      </c>
      <c r="P3081" s="79">
        <v>911865</v>
      </c>
    </row>
    <row r="3082" spans="15:16" ht="15">
      <c r="O3082" s="79" t="s">
        <v>3178</v>
      </c>
      <c r="P3082" s="79">
        <v>901504</v>
      </c>
    </row>
    <row r="3083" spans="15:16" ht="15">
      <c r="O3083" s="79" t="s">
        <v>3179</v>
      </c>
      <c r="P3083" s="79">
        <v>906602</v>
      </c>
    </row>
    <row r="3084" spans="15:16" ht="15">
      <c r="O3084" s="79" t="s">
        <v>3180</v>
      </c>
      <c r="P3084" s="79">
        <v>4225</v>
      </c>
    </row>
    <row r="3085" spans="15:16" ht="15">
      <c r="O3085" s="79" t="s">
        <v>3181</v>
      </c>
      <c r="P3085" s="79">
        <v>55433</v>
      </c>
    </row>
    <row r="3086" spans="15:16" ht="15">
      <c r="O3086" s="79" t="s">
        <v>3182</v>
      </c>
      <c r="P3086" s="79">
        <v>912226</v>
      </c>
    </row>
    <row r="3087" spans="15:16" ht="15">
      <c r="O3087" s="79" t="s">
        <v>3183</v>
      </c>
      <c r="P3087" s="79">
        <v>83369</v>
      </c>
    </row>
    <row r="3088" spans="15:16" ht="15">
      <c r="O3088" s="79" t="s">
        <v>3184</v>
      </c>
      <c r="P3088" s="79">
        <v>62800</v>
      </c>
    </row>
    <row r="3089" spans="15:16" ht="15">
      <c r="O3089" s="79" t="s">
        <v>3185</v>
      </c>
      <c r="P3089" s="79">
        <v>8807</v>
      </c>
    </row>
    <row r="3090" spans="15:16" ht="15">
      <c r="O3090" s="79" t="s">
        <v>3186</v>
      </c>
      <c r="P3090" s="79">
        <v>8943</v>
      </c>
    </row>
    <row r="3091" spans="15:16" ht="15">
      <c r="O3091" s="79" t="s">
        <v>3187</v>
      </c>
      <c r="P3091" s="79">
        <v>9997</v>
      </c>
    </row>
    <row r="3092" spans="15:16" ht="15">
      <c r="O3092" s="79" t="s">
        <v>3188</v>
      </c>
      <c r="P3092" s="79">
        <v>50003</v>
      </c>
    </row>
    <row r="3093" spans="15:16" ht="15">
      <c r="O3093" s="79" t="s">
        <v>3189</v>
      </c>
      <c r="P3093" s="79">
        <v>83341</v>
      </c>
    </row>
    <row r="3094" spans="15:16" ht="15">
      <c r="O3094" s="79" t="s">
        <v>3190</v>
      </c>
      <c r="P3094" s="79">
        <v>81189</v>
      </c>
    </row>
    <row r="3095" spans="15:16" ht="15">
      <c r="O3095" s="79" t="s">
        <v>3191</v>
      </c>
      <c r="P3095" s="79">
        <v>1082</v>
      </c>
    </row>
    <row r="3096" spans="15:16" ht="15">
      <c r="O3096" s="79" t="s">
        <v>3192</v>
      </c>
      <c r="P3096" s="79">
        <v>50017</v>
      </c>
    </row>
    <row r="3097" spans="15:16" ht="15">
      <c r="O3097" s="79" t="s">
        <v>3193</v>
      </c>
      <c r="P3097" s="79">
        <v>904334</v>
      </c>
    </row>
    <row r="3098" spans="15:16" ht="15">
      <c r="O3098" s="79" t="s">
        <v>3194</v>
      </c>
      <c r="P3098" s="79">
        <v>52843</v>
      </c>
    </row>
    <row r="3099" spans="15:16" ht="15">
      <c r="O3099" s="79" t="s">
        <v>3195</v>
      </c>
      <c r="P3099" s="79">
        <v>907261</v>
      </c>
    </row>
    <row r="3100" spans="15:16" ht="15">
      <c r="O3100" s="79" t="s">
        <v>3196</v>
      </c>
      <c r="P3100" s="79">
        <v>7450</v>
      </c>
    </row>
    <row r="3101" spans="15:16" ht="15">
      <c r="O3101" s="79" t="s">
        <v>3197</v>
      </c>
      <c r="P3101" s="79">
        <v>3020</v>
      </c>
    </row>
    <row r="3102" spans="15:16" ht="15">
      <c r="O3102" s="79" t="s">
        <v>3198</v>
      </c>
      <c r="P3102" s="79">
        <v>6510</v>
      </c>
    </row>
    <row r="3103" spans="15:16" ht="15">
      <c r="O3103" s="79" t="s">
        <v>3199</v>
      </c>
      <c r="P3103" s="79">
        <v>910034</v>
      </c>
    </row>
    <row r="3104" spans="15:16" ht="15">
      <c r="O3104" s="79" t="s">
        <v>3200</v>
      </c>
      <c r="P3104" s="79">
        <v>52364</v>
      </c>
    </row>
    <row r="3105" spans="15:16" ht="15">
      <c r="O3105" s="79" t="s">
        <v>3201</v>
      </c>
      <c r="P3105" s="79">
        <v>911249</v>
      </c>
    </row>
    <row r="3106" spans="15:16" ht="15">
      <c r="O3106" s="79" t="s">
        <v>3202</v>
      </c>
      <c r="P3106" s="79">
        <v>902221</v>
      </c>
    </row>
    <row r="3107" spans="15:16" ht="15">
      <c r="O3107" s="79" t="s">
        <v>3203</v>
      </c>
      <c r="P3107" s="79">
        <v>54113</v>
      </c>
    </row>
    <row r="3108" spans="15:16" ht="15">
      <c r="O3108" s="79" t="s">
        <v>3204</v>
      </c>
      <c r="P3108" s="79">
        <v>907287</v>
      </c>
    </row>
    <row r="3109" spans="15:16" ht="15">
      <c r="O3109" s="79" t="s">
        <v>3205</v>
      </c>
      <c r="P3109" s="79">
        <v>6386</v>
      </c>
    </row>
    <row r="3110" spans="15:16" ht="15">
      <c r="O3110" s="79" t="s">
        <v>3206</v>
      </c>
      <c r="P3110" s="79">
        <v>53098</v>
      </c>
    </row>
    <row r="3111" spans="15:16" ht="15">
      <c r="O3111" s="79" t="s">
        <v>3207</v>
      </c>
      <c r="P3111" s="79">
        <v>2526</v>
      </c>
    </row>
    <row r="3112" spans="15:16" ht="15">
      <c r="O3112" s="79" t="s">
        <v>3208</v>
      </c>
      <c r="P3112" s="79">
        <v>60900</v>
      </c>
    </row>
    <row r="3113" spans="15:16" ht="15">
      <c r="O3113" s="79" t="s">
        <v>3209</v>
      </c>
      <c r="P3113" s="79">
        <v>905109</v>
      </c>
    </row>
    <row r="3114" spans="15:16" ht="15">
      <c r="O3114" s="79" t="s">
        <v>3210</v>
      </c>
      <c r="P3114" s="79">
        <v>3292</v>
      </c>
    </row>
    <row r="3115" spans="15:16" ht="15">
      <c r="O3115" s="79" t="s">
        <v>3211</v>
      </c>
      <c r="P3115" s="79">
        <v>57066</v>
      </c>
    </row>
    <row r="3116" spans="15:16" ht="15">
      <c r="O3116" s="79" t="s">
        <v>3212</v>
      </c>
      <c r="P3116" s="79">
        <v>907806</v>
      </c>
    </row>
    <row r="3117" spans="15:16" ht="15">
      <c r="O3117" s="79" t="s">
        <v>3213</v>
      </c>
      <c r="P3117" s="79">
        <v>1156</v>
      </c>
    </row>
    <row r="3118" spans="15:16" ht="15">
      <c r="O3118" s="79" t="s">
        <v>3214</v>
      </c>
      <c r="P3118" s="79">
        <v>907253</v>
      </c>
    </row>
    <row r="3119" spans="15:16" ht="15">
      <c r="O3119" s="79" t="s">
        <v>3215</v>
      </c>
      <c r="P3119" s="79">
        <v>7005</v>
      </c>
    </row>
    <row r="3120" spans="15:16" ht="15">
      <c r="O3120" s="79" t="s">
        <v>3216</v>
      </c>
      <c r="P3120" s="79">
        <v>53825</v>
      </c>
    </row>
    <row r="3121" spans="15:16" ht="15">
      <c r="O3121" s="79" t="s">
        <v>3217</v>
      </c>
      <c r="P3121" s="79">
        <v>82247</v>
      </c>
    </row>
    <row r="3122" spans="15:16" ht="15">
      <c r="O3122" s="79" t="s">
        <v>3218</v>
      </c>
      <c r="P3122" s="79">
        <v>1610</v>
      </c>
    </row>
    <row r="3123" spans="15:16" ht="15">
      <c r="O3123" s="79" t="s">
        <v>3219</v>
      </c>
      <c r="P3123" s="79">
        <v>52868</v>
      </c>
    </row>
    <row r="3124" spans="15:16" ht="15">
      <c r="O3124" s="79" t="s">
        <v>3220</v>
      </c>
      <c r="P3124" s="79">
        <v>912356</v>
      </c>
    </row>
    <row r="3125" spans="15:16" ht="15">
      <c r="O3125" s="79" t="s">
        <v>3221</v>
      </c>
      <c r="P3125" s="79">
        <v>912274</v>
      </c>
    </row>
    <row r="3126" spans="15:16" ht="15">
      <c r="O3126" s="79" t="s">
        <v>3222</v>
      </c>
      <c r="P3126" s="79">
        <v>911669</v>
      </c>
    </row>
    <row r="3127" spans="15:16" ht="15">
      <c r="O3127" s="79" t="s">
        <v>3223</v>
      </c>
      <c r="P3127" s="79">
        <v>82056</v>
      </c>
    </row>
    <row r="3128" spans="15:16" ht="15">
      <c r="O3128" s="79" t="s">
        <v>3224</v>
      </c>
      <c r="P3128" s="79">
        <v>53131</v>
      </c>
    </row>
    <row r="3129" spans="15:16" ht="15">
      <c r="O3129" s="79" t="s">
        <v>3224</v>
      </c>
      <c r="P3129" s="79">
        <v>81077</v>
      </c>
    </row>
    <row r="3130" spans="15:16" ht="15">
      <c r="O3130" s="79" t="s">
        <v>3225</v>
      </c>
      <c r="P3130" s="79">
        <v>82642</v>
      </c>
    </row>
    <row r="3131" spans="15:16" ht="15">
      <c r="O3131" s="79" t="s">
        <v>3226</v>
      </c>
      <c r="P3131" s="79">
        <v>55061</v>
      </c>
    </row>
    <row r="3132" spans="15:16" ht="15">
      <c r="O3132" s="79" t="s">
        <v>3227</v>
      </c>
      <c r="P3132" s="79">
        <v>5545</v>
      </c>
    </row>
    <row r="3133" spans="15:16" ht="15">
      <c r="O3133" s="79" t="s">
        <v>3227</v>
      </c>
      <c r="P3133" s="79">
        <v>54600</v>
      </c>
    </row>
    <row r="3134" spans="15:16" ht="15">
      <c r="O3134" s="79" t="s">
        <v>3228</v>
      </c>
      <c r="P3134" s="79">
        <v>81731</v>
      </c>
    </row>
    <row r="3135" spans="15:16" ht="15">
      <c r="O3135" s="79" t="s">
        <v>3229</v>
      </c>
      <c r="P3135" s="79">
        <v>6031</v>
      </c>
    </row>
    <row r="3136" spans="15:16" ht="15">
      <c r="O3136" s="79" t="s">
        <v>3230</v>
      </c>
      <c r="P3136" s="79">
        <v>54658</v>
      </c>
    </row>
    <row r="3137" spans="15:16" ht="15">
      <c r="O3137" s="79" t="s">
        <v>3230</v>
      </c>
      <c r="P3137" s="79">
        <v>55301</v>
      </c>
    </row>
    <row r="3138" spans="15:16" ht="15">
      <c r="O3138" s="79" t="s">
        <v>3231</v>
      </c>
      <c r="P3138" s="79">
        <v>904292</v>
      </c>
    </row>
    <row r="3139" spans="15:16" ht="15">
      <c r="O3139" s="79" t="s">
        <v>3232</v>
      </c>
      <c r="P3139" s="79">
        <v>3688</v>
      </c>
    </row>
    <row r="3140" spans="15:16" ht="15">
      <c r="O3140" s="79" t="s">
        <v>3233</v>
      </c>
      <c r="P3140" s="79">
        <v>1197</v>
      </c>
    </row>
    <row r="3141" spans="15:16" ht="15">
      <c r="O3141" s="79" t="s">
        <v>3234</v>
      </c>
      <c r="P3141" s="79">
        <v>52348</v>
      </c>
    </row>
    <row r="3142" spans="15:16" ht="15">
      <c r="O3142" s="79" t="s">
        <v>3235</v>
      </c>
      <c r="P3142" s="79">
        <v>903443</v>
      </c>
    </row>
    <row r="3143" spans="15:16" ht="15">
      <c r="O3143" s="79" t="s">
        <v>3236</v>
      </c>
      <c r="P3143" s="79">
        <v>908414</v>
      </c>
    </row>
    <row r="3144" spans="15:16" ht="15">
      <c r="O3144" s="79" t="s">
        <v>3237</v>
      </c>
      <c r="P3144" s="79">
        <v>5082</v>
      </c>
    </row>
    <row r="3145" spans="15:16" ht="15">
      <c r="O3145" s="79" t="s">
        <v>3238</v>
      </c>
      <c r="P3145" s="79">
        <v>9617</v>
      </c>
    </row>
    <row r="3146" spans="15:16" ht="15">
      <c r="O3146" s="79" t="s">
        <v>3239</v>
      </c>
      <c r="P3146" s="79">
        <v>53123</v>
      </c>
    </row>
    <row r="3147" spans="15:16" ht="15">
      <c r="O3147" s="79" t="s">
        <v>3240</v>
      </c>
      <c r="P3147" s="79">
        <v>2748</v>
      </c>
    </row>
    <row r="3148" spans="15:16" ht="15">
      <c r="O3148" s="79" t="s">
        <v>3241</v>
      </c>
      <c r="P3148" s="79">
        <v>3854</v>
      </c>
    </row>
    <row r="3149" spans="15:16" ht="15">
      <c r="O3149" s="79" t="s">
        <v>3242</v>
      </c>
      <c r="P3149" s="79">
        <v>908302</v>
      </c>
    </row>
    <row r="3150" spans="15:16" ht="15">
      <c r="O3150" s="79" t="s">
        <v>3243</v>
      </c>
      <c r="P3150" s="79">
        <v>82866</v>
      </c>
    </row>
    <row r="3151" spans="15:16" ht="15">
      <c r="O3151" s="79" t="s">
        <v>3244</v>
      </c>
      <c r="P3151" s="79">
        <v>82697</v>
      </c>
    </row>
    <row r="3152" spans="15:16" ht="15">
      <c r="O3152" s="79" t="s">
        <v>3245</v>
      </c>
      <c r="P3152" s="79">
        <v>905265</v>
      </c>
    </row>
    <row r="3153" spans="15:16" ht="15">
      <c r="O3153" s="79" t="s">
        <v>3246</v>
      </c>
      <c r="P3153" s="79">
        <v>906453</v>
      </c>
    </row>
    <row r="3154" spans="15:16" ht="15">
      <c r="O3154" s="79" t="s">
        <v>3247</v>
      </c>
      <c r="P3154" s="79">
        <v>56308</v>
      </c>
    </row>
    <row r="3155" spans="15:16" ht="15">
      <c r="O3155" s="79" t="s">
        <v>3248</v>
      </c>
      <c r="P3155" s="79">
        <v>912278</v>
      </c>
    </row>
    <row r="3156" spans="15:16" ht="15">
      <c r="O3156" s="79" t="s">
        <v>3249</v>
      </c>
      <c r="P3156" s="79">
        <v>904631</v>
      </c>
    </row>
    <row r="3157" spans="15:16" ht="15">
      <c r="O3157" s="79" t="s">
        <v>3250</v>
      </c>
      <c r="P3157" s="79">
        <v>9983</v>
      </c>
    </row>
    <row r="3158" spans="15:16" ht="15">
      <c r="O3158" s="79" t="s">
        <v>3251</v>
      </c>
      <c r="P3158" s="79">
        <v>9665</v>
      </c>
    </row>
    <row r="3159" spans="15:16" ht="15">
      <c r="O3159" s="79" t="s">
        <v>3252</v>
      </c>
      <c r="P3159" s="79">
        <v>1172</v>
      </c>
    </row>
    <row r="3160" spans="15:16" ht="15">
      <c r="O3160" s="79" t="s">
        <v>3253</v>
      </c>
      <c r="P3160" s="79">
        <v>5306</v>
      </c>
    </row>
    <row r="3161" spans="15:16" ht="15">
      <c r="O3161" s="79" t="s">
        <v>3254</v>
      </c>
      <c r="P3161" s="79">
        <v>1370</v>
      </c>
    </row>
    <row r="3162" spans="15:16" ht="15">
      <c r="O3162" s="79" t="s">
        <v>3255</v>
      </c>
      <c r="P3162" s="79">
        <v>907841</v>
      </c>
    </row>
    <row r="3163" spans="15:16" ht="15">
      <c r="O3163" s="79" t="s">
        <v>3256</v>
      </c>
      <c r="P3163" s="79">
        <v>909213</v>
      </c>
    </row>
    <row r="3164" spans="15:16" ht="15">
      <c r="O3164" s="79" t="s">
        <v>3257</v>
      </c>
      <c r="P3164" s="79">
        <v>5735</v>
      </c>
    </row>
    <row r="3165" spans="15:16" ht="15">
      <c r="O3165" s="79" t="s">
        <v>3258</v>
      </c>
      <c r="P3165" s="79">
        <v>906941</v>
      </c>
    </row>
    <row r="3166" spans="15:16" ht="15">
      <c r="O3166" s="79" t="s">
        <v>3259</v>
      </c>
      <c r="P3166" s="79">
        <v>3821</v>
      </c>
    </row>
    <row r="3167" spans="15:16" ht="15">
      <c r="O3167" s="79" t="s">
        <v>3260</v>
      </c>
      <c r="P3167" s="79">
        <v>8672</v>
      </c>
    </row>
    <row r="3168" spans="15:16" ht="15">
      <c r="O3168" s="79" t="s">
        <v>3261</v>
      </c>
      <c r="P3168" s="79">
        <v>5379</v>
      </c>
    </row>
    <row r="3169" spans="15:16" ht="15">
      <c r="O3169" s="79" t="s">
        <v>3261</v>
      </c>
      <c r="P3169" s="79">
        <v>52685</v>
      </c>
    </row>
    <row r="3170" spans="15:16" ht="15">
      <c r="O3170" s="79" t="s">
        <v>3262</v>
      </c>
      <c r="P3170" s="79">
        <v>3111</v>
      </c>
    </row>
    <row r="3171" spans="15:16" ht="15">
      <c r="O3171" s="79" t="s">
        <v>3263</v>
      </c>
      <c r="P3171" s="79">
        <v>4522</v>
      </c>
    </row>
    <row r="3172" spans="15:16" ht="15">
      <c r="O3172" s="79" t="s">
        <v>3264</v>
      </c>
      <c r="P3172" s="79">
        <v>52018</v>
      </c>
    </row>
    <row r="3173" spans="15:16" ht="15">
      <c r="O3173" s="79" t="s">
        <v>3265</v>
      </c>
      <c r="P3173" s="79">
        <v>1791</v>
      </c>
    </row>
    <row r="3174" spans="15:16" ht="15">
      <c r="O3174" s="79" t="s">
        <v>3266</v>
      </c>
      <c r="P3174" s="79">
        <v>9336</v>
      </c>
    </row>
    <row r="3175" spans="15:16" ht="15">
      <c r="O3175" s="79" t="s">
        <v>3267</v>
      </c>
      <c r="P3175" s="79">
        <v>903765</v>
      </c>
    </row>
    <row r="3176" spans="15:16" ht="15">
      <c r="O3176" s="79" t="s">
        <v>3268</v>
      </c>
      <c r="P3176" s="79">
        <v>901561</v>
      </c>
    </row>
    <row r="3177" spans="15:16" ht="15">
      <c r="O3177" s="79" t="s">
        <v>3269</v>
      </c>
      <c r="P3177" s="79">
        <v>901082</v>
      </c>
    </row>
    <row r="3178" spans="15:16" ht="15">
      <c r="O3178" s="79" t="s">
        <v>3270</v>
      </c>
      <c r="P3178" s="79">
        <v>60800</v>
      </c>
    </row>
    <row r="3179" spans="15:16" ht="15">
      <c r="O3179" s="79" t="s">
        <v>3271</v>
      </c>
      <c r="P3179" s="79">
        <v>54996</v>
      </c>
    </row>
    <row r="3180" spans="15:16" ht="15">
      <c r="O3180" s="79" t="s">
        <v>3271</v>
      </c>
      <c r="P3180" s="79">
        <v>56910</v>
      </c>
    </row>
    <row r="3181" spans="15:16" ht="15">
      <c r="O3181" s="79" t="s">
        <v>3272</v>
      </c>
      <c r="P3181" s="79">
        <v>81707</v>
      </c>
    </row>
    <row r="3182" spans="15:16" ht="15">
      <c r="O3182" s="79" t="s">
        <v>3273</v>
      </c>
      <c r="P3182" s="79">
        <v>83551</v>
      </c>
    </row>
    <row r="3183" spans="15:16" ht="15">
      <c r="O3183" s="79" t="s">
        <v>3274</v>
      </c>
      <c r="P3183" s="79">
        <v>20054</v>
      </c>
    </row>
    <row r="3184" spans="15:16" ht="15">
      <c r="O3184" s="79" t="s">
        <v>3275</v>
      </c>
      <c r="P3184" s="79">
        <v>6527</v>
      </c>
    </row>
    <row r="3185" spans="15:16" ht="15">
      <c r="O3185" s="79" t="s">
        <v>3276</v>
      </c>
      <c r="P3185" s="79">
        <v>5025</v>
      </c>
    </row>
    <row r="3186" spans="15:16" ht="15">
      <c r="O3186" s="79" t="s">
        <v>3277</v>
      </c>
      <c r="P3186" s="79">
        <v>2732</v>
      </c>
    </row>
    <row r="3187" spans="15:16" ht="15">
      <c r="O3187" s="79" t="s">
        <v>3278</v>
      </c>
      <c r="P3187" s="79">
        <v>4745</v>
      </c>
    </row>
    <row r="3188" spans="15:16" ht="15">
      <c r="O3188" s="79" t="s">
        <v>3279</v>
      </c>
      <c r="P3188" s="79">
        <v>9865</v>
      </c>
    </row>
    <row r="3189" spans="15:16" ht="15">
      <c r="O3189" s="79" t="s">
        <v>3280</v>
      </c>
      <c r="P3189" s="79">
        <v>909448</v>
      </c>
    </row>
    <row r="3190" spans="15:16" ht="15">
      <c r="O3190" s="79" t="s">
        <v>3281</v>
      </c>
      <c r="P3190" s="79">
        <v>901785</v>
      </c>
    </row>
    <row r="3191" spans="15:16" ht="15">
      <c r="O3191" s="79" t="s">
        <v>3282</v>
      </c>
      <c r="P3191" s="79">
        <v>7418</v>
      </c>
    </row>
    <row r="3192" spans="15:16" ht="15">
      <c r="O3192" s="79" t="s">
        <v>3283</v>
      </c>
      <c r="P3192" s="79">
        <v>52711</v>
      </c>
    </row>
    <row r="3193" spans="15:16" ht="15">
      <c r="O3193" s="79" t="s">
        <v>3284</v>
      </c>
      <c r="P3193" s="79">
        <v>908537</v>
      </c>
    </row>
    <row r="3194" spans="15:16" ht="15">
      <c r="O3194" s="79" t="s">
        <v>3285</v>
      </c>
      <c r="P3194" s="79">
        <v>910067</v>
      </c>
    </row>
    <row r="3195" spans="15:16" ht="15">
      <c r="O3195" s="79" t="s">
        <v>3286</v>
      </c>
      <c r="P3195" s="79">
        <v>5578</v>
      </c>
    </row>
    <row r="3196" spans="15:16" ht="15">
      <c r="O3196" s="79" t="s">
        <v>3287</v>
      </c>
      <c r="P3196" s="79">
        <v>8473</v>
      </c>
    </row>
    <row r="3197" spans="15:16" ht="15">
      <c r="O3197" s="79" t="s">
        <v>3288</v>
      </c>
      <c r="P3197" s="79">
        <v>55466</v>
      </c>
    </row>
    <row r="3198" spans="15:16" ht="15">
      <c r="O3198" s="79" t="s">
        <v>3289</v>
      </c>
      <c r="P3198" s="79">
        <v>903948</v>
      </c>
    </row>
    <row r="3199" spans="15:16" ht="15">
      <c r="O3199" s="79" t="s">
        <v>3290</v>
      </c>
      <c r="P3199" s="79">
        <v>906024</v>
      </c>
    </row>
    <row r="3200" spans="15:16" ht="15">
      <c r="O3200" s="79" t="s">
        <v>3291</v>
      </c>
      <c r="P3200" s="79">
        <v>906008</v>
      </c>
    </row>
    <row r="3201" spans="15:16" ht="15">
      <c r="O3201" s="79" t="s">
        <v>3292</v>
      </c>
      <c r="P3201" s="79">
        <v>911158</v>
      </c>
    </row>
    <row r="3202" spans="15:16" ht="15">
      <c r="O3202" s="79" t="s">
        <v>3293</v>
      </c>
      <c r="P3202" s="79">
        <v>903310</v>
      </c>
    </row>
    <row r="3203" spans="15:16" ht="15">
      <c r="O3203" s="79" t="s">
        <v>3294</v>
      </c>
      <c r="P3203" s="79">
        <v>908493</v>
      </c>
    </row>
    <row r="3204" spans="15:16" ht="15">
      <c r="O3204" s="79" t="s">
        <v>3295</v>
      </c>
      <c r="P3204" s="79">
        <v>902668</v>
      </c>
    </row>
    <row r="3205" spans="15:16" ht="15">
      <c r="O3205" s="79" t="s">
        <v>3296</v>
      </c>
      <c r="P3205" s="79">
        <v>903930</v>
      </c>
    </row>
    <row r="3206" spans="15:16" ht="15">
      <c r="O3206" s="79" t="s">
        <v>3297</v>
      </c>
      <c r="P3206" s="79">
        <v>902635</v>
      </c>
    </row>
    <row r="3207" spans="15:16" ht="15">
      <c r="O3207" s="79" t="s">
        <v>3298</v>
      </c>
      <c r="P3207" s="79">
        <v>901280</v>
      </c>
    </row>
    <row r="3208" spans="15:16" ht="15">
      <c r="O3208" s="79" t="s">
        <v>3299</v>
      </c>
      <c r="P3208" s="79">
        <v>902015</v>
      </c>
    </row>
    <row r="3209" spans="15:16" ht="15">
      <c r="O3209" s="79" t="s">
        <v>3300</v>
      </c>
      <c r="P3209" s="79">
        <v>911984</v>
      </c>
    </row>
    <row r="3210" spans="15:16" ht="15">
      <c r="O3210" s="79" t="s">
        <v>3301</v>
      </c>
      <c r="P3210" s="79">
        <v>903823</v>
      </c>
    </row>
    <row r="3211" spans="15:16" ht="15">
      <c r="O3211" s="79" t="s">
        <v>3302</v>
      </c>
      <c r="P3211" s="79">
        <v>903997</v>
      </c>
    </row>
    <row r="3212" spans="15:16" ht="15">
      <c r="O3212" s="79" t="s">
        <v>3303</v>
      </c>
      <c r="P3212" s="79">
        <v>909167</v>
      </c>
    </row>
    <row r="3213" spans="15:16" ht="15">
      <c r="O3213" s="79" t="s">
        <v>3304</v>
      </c>
      <c r="P3213" s="79">
        <v>54971</v>
      </c>
    </row>
    <row r="3214" spans="15:16" ht="15">
      <c r="O3214" s="79" t="s">
        <v>3305</v>
      </c>
      <c r="P3214" s="79">
        <v>906370</v>
      </c>
    </row>
    <row r="3215" spans="15:16" ht="15">
      <c r="O3215" s="79" t="s">
        <v>3306</v>
      </c>
      <c r="P3215" s="79">
        <v>8036</v>
      </c>
    </row>
    <row r="3216" spans="15:16" ht="15">
      <c r="O3216" s="79" t="s">
        <v>3307</v>
      </c>
      <c r="P3216" s="79">
        <v>54261</v>
      </c>
    </row>
    <row r="3217" spans="15:16" ht="15">
      <c r="O3217" s="79" t="s">
        <v>3308</v>
      </c>
      <c r="P3217" s="79">
        <v>1404</v>
      </c>
    </row>
    <row r="3218" spans="15:16" ht="15">
      <c r="O3218" s="79" t="s">
        <v>3309</v>
      </c>
      <c r="P3218" s="79">
        <v>8908</v>
      </c>
    </row>
    <row r="3219" spans="15:16" ht="15">
      <c r="O3219" s="79" t="s">
        <v>3310</v>
      </c>
      <c r="P3219" s="79">
        <v>903450</v>
      </c>
    </row>
    <row r="3220" spans="15:16" ht="15">
      <c r="O3220" s="79" t="s">
        <v>3311</v>
      </c>
      <c r="P3220" s="79">
        <v>903278</v>
      </c>
    </row>
    <row r="3221" spans="15:16" ht="15">
      <c r="O3221" s="79" t="s">
        <v>3312</v>
      </c>
      <c r="P3221" s="79">
        <v>51366</v>
      </c>
    </row>
    <row r="3222" spans="15:16" ht="15">
      <c r="O3222" s="79" t="s">
        <v>3313</v>
      </c>
      <c r="P3222" s="79">
        <v>57082</v>
      </c>
    </row>
    <row r="3223" spans="15:16" ht="15">
      <c r="O3223" s="79" t="s">
        <v>3313</v>
      </c>
      <c r="P3223" s="79">
        <v>81933</v>
      </c>
    </row>
    <row r="3224" spans="15:16" ht="15">
      <c r="O3224" s="79" t="s">
        <v>3314</v>
      </c>
      <c r="P3224" s="79">
        <v>2088</v>
      </c>
    </row>
    <row r="3225" spans="15:16" ht="15">
      <c r="O3225" s="79" t="s">
        <v>3315</v>
      </c>
      <c r="P3225" s="79">
        <v>57743</v>
      </c>
    </row>
    <row r="3226" spans="15:16" ht="15">
      <c r="O3226" s="79" t="s">
        <v>3316</v>
      </c>
      <c r="P3226" s="79">
        <v>908482</v>
      </c>
    </row>
    <row r="3227" spans="15:16" ht="15">
      <c r="O3227" s="79" t="s">
        <v>3317</v>
      </c>
      <c r="P3227" s="79">
        <v>81279</v>
      </c>
    </row>
    <row r="3228" spans="15:16" ht="15">
      <c r="O3228" s="79" t="s">
        <v>3318</v>
      </c>
      <c r="P3228" s="79">
        <v>911417</v>
      </c>
    </row>
    <row r="3229" spans="15:16" ht="15">
      <c r="O3229" s="79" t="s">
        <v>3319</v>
      </c>
      <c r="P3229" s="79">
        <v>64300</v>
      </c>
    </row>
    <row r="3230" spans="15:16" ht="15">
      <c r="O3230" s="79" t="s">
        <v>3320</v>
      </c>
      <c r="P3230" s="79">
        <v>905984</v>
      </c>
    </row>
    <row r="3231" spans="15:16" ht="15">
      <c r="O3231" s="79" t="s">
        <v>3321</v>
      </c>
      <c r="P3231" s="79">
        <v>905992</v>
      </c>
    </row>
    <row r="3232" spans="15:16" ht="15">
      <c r="O3232" s="79" t="s">
        <v>3322</v>
      </c>
      <c r="P3232" s="79">
        <v>903971</v>
      </c>
    </row>
    <row r="3233" spans="15:16" ht="15">
      <c r="O3233" s="79" t="s">
        <v>3323</v>
      </c>
      <c r="P3233" s="79">
        <v>907659</v>
      </c>
    </row>
    <row r="3234" spans="15:16" ht="15">
      <c r="O3234" s="79" t="s">
        <v>3324</v>
      </c>
      <c r="P3234" s="79">
        <v>5140</v>
      </c>
    </row>
    <row r="3235" spans="15:16" ht="15">
      <c r="O3235" s="79" t="s">
        <v>3325</v>
      </c>
      <c r="P3235" s="79">
        <v>4455</v>
      </c>
    </row>
    <row r="3236" spans="15:16" ht="15">
      <c r="O3236" s="79" t="s">
        <v>3326</v>
      </c>
      <c r="P3236" s="79">
        <v>910948</v>
      </c>
    </row>
    <row r="3237" spans="15:16" ht="15">
      <c r="O3237" s="79" t="s">
        <v>3327</v>
      </c>
      <c r="P3237" s="79">
        <v>909832</v>
      </c>
    </row>
    <row r="3238" spans="15:16" ht="15">
      <c r="O3238" s="79" t="s">
        <v>3328</v>
      </c>
      <c r="P3238" s="79">
        <v>911928</v>
      </c>
    </row>
    <row r="3239" spans="15:16" ht="15">
      <c r="O3239" s="79" t="s">
        <v>3329</v>
      </c>
      <c r="P3239" s="79">
        <v>54253</v>
      </c>
    </row>
    <row r="3240" spans="15:16" ht="15">
      <c r="O3240" s="79" t="s">
        <v>3330</v>
      </c>
      <c r="P3240" s="79">
        <v>51647</v>
      </c>
    </row>
    <row r="3241" spans="15:16" ht="15">
      <c r="O3241" s="79" t="s">
        <v>3331</v>
      </c>
      <c r="P3241" s="79">
        <v>82539</v>
      </c>
    </row>
    <row r="3242" spans="15:16" ht="15">
      <c r="O3242" s="79" t="s">
        <v>3332</v>
      </c>
      <c r="P3242" s="79">
        <v>911284</v>
      </c>
    </row>
    <row r="3243" spans="15:16" ht="15">
      <c r="O3243" s="79" t="s">
        <v>3333</v>
      </c>
      <c r="P3243" s="79">
        <v>56563</v>
      </c>
    </row>
    <row r="3244" spans="15:16" ht="15">
      <c r="O3244" s="79" t="s">
        <v>3334</v>
      </c>
      <c r="P3244" s="79">
        <v>83530</v>
      </c>
    </row>
    <row r="3245" spans="15:16" ht="15">
      <c r="O3245" s="79" t="s">
        <v>3335</v>
      </c>
      <c r="P3245" s="79">
        <v>1061</v>
      </c>
    </row>
    <row r="3246" spans="15:16" ht="15">
      <c r="O3246" s="79" t="s">
        <v>3336</v>
      </c>
      <c r="P3246" s="79">
        <v>53412</v>
      </c>
    </row>
    <row r="3247" spans="15:16" ht="15">
      <c r="O3247" s="79" t="s">
        <v>3336</v>
      </c>
      <c r="P3247" s="79">
        <v>53701</v>
      </c>
    </row>
    <row r="3248" spans="15:16" ht="15">
      <c r="O3248" s="79" t="s">
        <v>3336</v>
      </c>
      <c r="P3248" s="79">
        <v>82304</v>
      </c>
    </row>
    <row r="3249" spans="15:16" ht="15">
      <c r="O3249" s="79" t="s">
        <v>3336</v>
      </c>
      <c r="P3249" s="79">
        <v>83902</v>
      </c>
    </row>
    <row r="3250" spans="15:16" ht="15">
      <c r="O3250" s="79" t="s">
        <v>3337</v>
      </c>
      <c r="P3250" s="79">
        <v>908919</v>
      </c>
    </row>
    <row r="3251" spans="15:16" ht="15">
      <c r="O3251" s="79" t="s">
        <v>3338</v>
      </c>
      <c r="P3251" s="79">
        <v>911725</v>
      </c>
    </row>
    <row r="3252" spans="15:16" ht="15">
      <c r="O3252" s="79" t="s">
        <v>3339</v>
      </c>
      <c r="P3252" s="79">
        <v>60700</v>
      </c>
    </row>
    <row r="3253" spans="15:16" ht="15">
      <c r="O3253" s="79" t="s">
        <v>3340</v>
      </c>
      <c r="P3253" s="79">
        <v>909358</v>
      </c>
    </row>
    <row r="3254" spans="15:16" ht="15">
      <c r="O3254" s="79" t="s">
        <v>3341</v>
      </c>
      <c r="P3254" s="79">
        <v>901850</v>
      </c>
    </row>
    <row r="3255" spans="15:16" ht="15">
      <c r="O3255" s="79" t="s">
        <v>3342</v>
      </c>
      <c r="P3255" s="79">
        <v>50930</v>
      </c>
    </row>
    <row r="3256" spans="15:16" ht="15">
      <c r="O3256" s="79" t="s">
        <v>3343</v>
      </c>
      <c r="P3256" s="79">
        <v>8774</v>
      </c>
    </row>
    <row r="3257" spans="15:16" ht="15">
      <c r="O3257" s="79" t="s">
        <v>3344</v>
      </c>
      <c r="P3257" s="79">
        <v>54303</v>
      </c>
    </row>
    <row r="3258" spans="15:16" ht="15">
      <c r="O3258" s="79" t="s">
        <v>3345</v>
      </c>
      <c r="P3258" s="79">
        <v>906750</v>
      </c>
    </row>
    <row r="3259" spans="15:16" ht="15">
      <c r="O3259" s="79" t="s">
        <v>3346</v>
      </c>
      <c r="P3259" s="79">
        <v>906768</v>
      </c>
    </row>
    <row r="3260" spans="15:16" ht="15">
      <c r="O3260" s="79" t="s">
        <v>3347</v>
      </c>
      <c r="P3260" s="79">
        <v>910528</v>
      </c>
    </row>
    <row r="3261" spans="15:16" ht="15">
      <c r="O3261" s="79" t="s">
        <v>3348</v>
      </c>
      <c r="P3261" s="79">
        <v>909404</v>
      </c>
    </row>
    <row r="3262" spans="15:16" ht="15">
      <c r="O3262" s="79" t="s">
        <v>3349</v>
      </c>
      <c r="P3262" s="79">
        <v>7954</v>
      </c>
    </row>
    <row r="3263" spans="15:16" ht="15">
      <c r="O3263" s="79" t="s">
        <v>3350</v>
      </c>
      <c r="P3263" s="79">
        <v>4596</v>
      </c>
    </row>
    <row r="3264" spans="15:16" ht="15">
      <c r="O3264" s="79" t="s">
        <v>3351</v>
      </c>
      <c r="P3264" s="79">
        <v>80015</v>
      </c>
    </row>
    <row r="3265" spans="15:16" ht="15">
      <c r="O3265" s="79" t="s">
        <v>3352</v>
      </c>
      <c r="P3265" s="79">
        <v>1090</v>
      </c>
    </row>
    <row r="3266" spans="15:16" ht="15">
      <c r="O3266" s="79" t="s">
        <v>3353</v>
      </c>
      <c r="P3266" s="79">
        <v>906503</v>
      </c>
    </row>
    <row r="3267" spans="15:16" ht="15">
      <c r="O3267" s="79" t="s">
        <v>3354</v>
      </c>
      <c r="P3267" s="79">
        <v>83117</v>
      </c>
    </row>
    <row r="3268" spans="15:16" ht="15">
      <c r="O3268" s="79" t="s">
        <v>3355</v>
      </c>
      <c r="P3268" s="79">
        <v>82977</v>
      </c>
    </row>
    <row r="3269" spans="15:16" ht="15">
      <c r="O3269" s="79" t="s">
        <v>3356</v>
      </c>
      <c r="P3269" s="79">
        <v>50951</v>
      </c>
    </row>
    <row r="3270" spans="15:16" ht="15">
      <c r="O3270" s="79" t="s">
        <v>3357</v>
      </c>
      <c r="P3270" s="79">
        <v>51341</v>
      </c>
    </row>
    <row r="3271" spans="15:16" ht="15">
      <c r="O3271" s="79" t="s">
        <v>3358</v>
      </c>
      <c r="P3271" s="79">
        <v>1066</v>
      </c>
    </row>
    <row r="3272" spans="15:16" ht="15">
      <c r="O3272" s="79" t="s">
        <v>3359</v>
      </c>
      <c r="P3272" s="79">
        <v>906115</v>
      </c>
    </row>
    <row r="3273" spans="15:16" ht="15">
      <c r="O3273" s="79" t="s">
        <v>3360</v>
      </c>
      <c r="P3273" s="79">
        <v>908471</v>
      </c>
    </row>
    <row r="3274" spans="15:16" ht="15">
      <c r="O3274" s="79" t="s">
        <v>3361</v>
      </c>
      <c r="P3274" s="79">
        <v>907672</v>
      </c>
    </row>
    <row r="3275" spans="15:16" ht="15">
      <c r="O3275" s="79" t="s">
        <v>3362</v>
      </c>
      <c r="P3275" s="79">
        <v>909821</v>
      </c>
    </row>
    <row r="3276" spans="15:16" ht="15">
      <c r="O3276" s="79" t="s">
        <v>3363</v>
      </c>
      <c r="P3276" s="79">
        <v>912333</v>
      </c>
    </row>
    <row r="3277" spans="15:16" ht="15">
      <c r="O3277" s="79" t="s">
        <v>3364</v>
      </c>
      <c r="P3277" s="79">
        <v>909854</v>
      </c>
    </row>
    <row r="3278" spans="15:16" ht="15">
      <c r="O3278" s="79" t="s">
        <v>3365</v>
      </c>
      <c r="P3278" s="79">
        <v>912233</v>
      </c>
    </row>
    <row r="3279" spans="15:16" ht="15">
      <c r="O3279" s="79" t="s">
        <v>3366</v>
      </c>
      <c r="P3279" s="79">
        <v>907360</v>
      </c>
    </row>
    <row r="3280" spans="15:16" ht="15">
      <c r="O3280" s="79" t="s">
        <v>3367</v>
      </c>
      <c r="P3280" s="79">
        <v>911410</v>
      </c>
    </row>
    <row r="3281" spans="15:16" ht="15">
      <c r="O3281" s="79" t="s">
        <v>3368</v>
      </c>
      <c r="P3281" s="79">
        <v>912341</v>
      </c>
    </row>
    <row r="3282" spans="15:16" ht="15">
      <c r="O3282" s="79" t="s">
        <v>3369</v>
      </c>
      <c r="P3282" s="79">
        <v>907593</v>
      </c>
    </row>
    <row r="3283" spans="15:16" ht="15">
      <c r="O3283" s="79" t="s">
        <v>3370</v>
      </c>
      <c r="P3283" s="79">
        <v>6246</v>
      </c>
    </row>
    <row r="3284" spans="15:16" ht="15">
      <c r="O3284" s="79" t="s">
        <v>3371</v>
      </c>
      <c r="P3284" s="79">
        <v>51861</v>
      </c>
    </row>
    <row r="3285" spans="15:16" ht="15">
      <c r="O3285" s="79" t="s">
        <v>3372</v>
      </c>
      <c r="P3285" s="79">
        <v>81426</v>
      </c>
    </row>
    <row r="3286" spans="15:16" ht="15">
      <c r="O3286" s="79" t="s">
        <v>3373</v>
      </c>
      <c r="P3286" s="79">
        <v>1313</v>
      </c>
    </row>
    <row r="3287" spans="15:16" ht="15">
      <c r="O3287" s="79" t="s">
        <v>3374</v>
      </c>
      <c r="P3287" s="79">
        <v>81415</v>
      </c>
    </row>
    <row r="3288" spans="15:16" ht="15">
      <c r="O3288" s="79" t="s">
        <v>3375</v>
      </c>
      <c r="P3288" s="79">
        <v>902916</v>
      </c>
    </row>
    <row r="3289" spans="15:16" ht="15">
      <c r="O3289" s="79" t="s">
        <v>3376</v>
      </c>
      <c r="P3289" s="79">
        <v>5900</v>
      </c>
    </row>
    <row r="3290" spans="15:16" ht="15">
      <c r="O3290" s="79" t="s">
        <v>3377</v>
      </c>
      <c r="P3290" s="79">
        <v>57041</v>
      </c>
    </row>
    <row r="3291" spans="15:16" ht="15">
      <c r="O3291" s="79" t="s">
        <v>3378</v>
      </c>
      <c r="P3291" s="79">
        <v>5553</v>
      </c>
    </row>
    <row r="3292" spans="15:16" ht="15">
      <c r="O3292" s="79" t="s">
        <v>3379</v>
      </c>
      <c r="P3292" s="79">
        <v>52760</v>
      </c>
    </row>
    <row r="3293" spans="15:16" ht="15">
      <c r="O3293" s="79" t="s">
        <v>3380</v>
      </c>
      <c r="P3293" s="79">
        <v>57090</v>
      </c>
    </row>
    <row r="3294" spans="15:16" ht="15">
      <c r="O3294" s="79" t="s">
        <v>3381</v>
      </c>
      <c r="P3294" s="79">
        <v>56497</v>
      </c>
    </row>
    <row r="3295" spans="15:16" ht="15">
      <c r="O3295" s="79" t="s">
        <v>3382</v>
      </c>
      <c r="P3295" s="79">
        <v>904037</v>
      </c>
    </row>
    <row r="3296" spans="15:16" ht="15">
      <c r="O3296" s="79" t="s">
        <v>3383</v>
      </c>
      <c r="P3296" s="79">
        <v>906065</v>
      </c>
    </row>
    <row r="3297" spans="15:16" ht="15">
      <c r="O3297" s="79" t="s">
        <v>3384</v>
      </c>
      <c r="P3297" s="79">
        <v>54294</v>
      </c>
    </row>
    <row r="3298" spans="15:16" ht="15">
      <c r="O3298" s="79" t="s">
        <v>3385</v>
      </c>
      <c r="P3298" s="79">
        <v>53635</v>
      </c>
    </row>
    <row r="3299" spans="15:16" ht="15">
      <c r="O3299" s="79" t="s">
        <v>3386</v>
      </c>
      <c r="P3299" s="79">
        <v>4340</v>
      </c>
    </row>
    <row r="3300" spans="15:16" ht="15">
      <c r="O3300" s="79" t="s">
        <v>3387</v>
      </c>
      <c r="P3300" s="79">
        <v>911977</v>
      </c>
    </row>
    <row r="3301" spans="15:16" ht="15">
      <c r="O3301" s="79" t="s">
        <v>3388</v>
      </c>
      <c r="P3301" s="79">
        <v>52380</v>
      </c>
    </row>
    <row r="3302" spans="15:16" ht="15">
      <c r="O3302" s="79" t="s">
        <v>3389</v>
      </c>
      <c r="P3302" s="79">
        <v>902569</v>
      </c>
    </row>
    <row r="3303" spans="15:16" ht="15">
      <c r="O3303" s="79" t="s">
        <v>3390</v>
      </c>
      <c r="P3303" s="79">
        <v>902080</v>
      </c>
    </row>
    <row r="3304" spans="15:16" ht="15">
      <c r="O3304" s="79" t="s">
        <v>3391</v>
      </c>
      <c r="P3304" s="79">
        <v>901470</v>
      </c>
    </row>
    <row r="3305" spans="15:16" ht="15">
      <c r="O3305" s="79" t="s">
        <v>3392</v>
      </c>
      <c r="P3305" s="79">
        <v>3185</v>
      </c>
    </row>
    <row r="3306" spans="15:16" ht="15">
      <c r="O3306" s="79" t="s">
        <v>3393</v>
      </c>
      <c r="P3306" s="79">
        <v>3210</v>
      </c>
    </row>
    <row r="3307" spans="15:16" ht="15">
      <c r="O3307" s="79" t="s">
        <v>3394</v>
      </c>
      <c r="P3307" s="79">
        <v>57438</v>
      </c>
    </row>
    <row r="3308" spans="15:16" ht="15">
      <c r="O3308" s="79" t="s">
        <v>3395</v>
      </c>
      <c r="P3308" s="79">
        <v>1478</v>
      </c>
    </row>
    <row r="3309" spans="15:16" ht="15">
      <c r="O3309" s="79" t="s">
        <v>3396</v>
      </c>
      <c r="P3309" s="79">
        <v>56381</v>
      </c>
    </row>
    <row r="3310" spans="15:16" ht="15">
      <c r="O3310" s="79" t="s">
        <v>3397</v>
      </c>
      <c r="P3310" s="79">
        <v>71400</v>
      </c>
    </row>
    <row r="3311" spans="15:16" ht="15">
      <c r="O3311" s="79" t="s">
        <v>3398</v>
      </c>
      <c r="P3311" s="79">
        <v>905042</v>
      </c>
    </row>
    <row r="3312" spans="15:16" ht="15">
      <c r="O3312" s="79" t="s">
        <v>3399</v>
      </c>
      <c r="P3312" s="79">
        <v>53742</v>
      </c>
    </row>
    <row r="3313" spans="15:16" ht="15">
      <c r="O3313" s="79" t="s">
        <v>3400</v>
      </c>
      <c r="P3313" s="79">
        <v>901884</v>
      </c>
    </row>
    <row r="3314" spans="15:16" ht="15">
      <c r="O3314" s="79" t="s">
        <v>3401</v>
      </c>
      <c r="P3314" s="79">
        <v>908032</v>
      </c>
    </row>
    <row r="3315" spans="15:16" ht="15">
      <c r="O3315" s="79" t="s">
        <v>3402</v>
      </c>
      <c r="P3315" s="79">
        <v>7277</v>
      </c>
    </row>
    <row r="3316" spans="15:16" ht="15">
      <c r="O3316" s="79" t="s">
        <v>3403</v>
      </c>
      <c r="P3316" s="79">
        <v>51325</v>
      </c>
    </row>
    <row r="3317" spans="15:16" ht="15">
      <c r="O3317" s="79" t="s">
        <v>3404</v>
      </c>
      <c r="P3317" s="79">
        <v>57925</v>
      </c>
    </row>
    <row r="3318" spans="15:16" ht="15">
      <c r="O3318" s="79" t="s">
        <v>3405</v>
      </c>
      <c r="P3318" s="79">
        <v>910913</v>
      </c>
    </row>
    <row r="3319" spans="15:16" ht="15">
      <c r="O3319" s="79" t="s">
        <v>3406</v>
      </c>
      <c r="P3319" s="79">
        <v>73000</v>
      </c>
    </row>
    <row r="3320" spans="15:16" ht="15">
      <c r="O3320" s="79" t="s">
        <v>3406</v>
      </c>
      <c r="P3320" s="79">
        <v>80774</v>
      </c>
    </row>
    <row r="3321" spans="15:16" ht="15">
      <c r="O3321" s="79" t="s">
        <v>3407</v>
      </c>
      <c r="P3321" s="79">
        <v>80831</v>
      </c>
    </row>
    <row r="3322" spans="15:16" ht="15">
      <c r="O3322" s="79" t="s">
        <v>3408</v>
      </c>
      <c r="P3322" s="79">
        <v>8886</v>
      </c>
    </row>
    <row r="3323" spans="15:16" ht="15">
      <c r="O3323" s="79" t="s">
        <v>3409</v>
      </c>
      <c r="P3323" s="79">
        <v>904615</v>
      </c>
    </row>
    <row r="3324" spans="15:16" ht="15">
      <c r="O3324" s="79" t="s">
        <v>3410</v>
      </c>
      <c r="P3324" s="79">
        <v>9981</v>
      </c>
    </row>
    <row r="3325" spans="15:16" ht="15">
      <c r="O3325" s="79" t="s">
        <v>3411</v>
      </c>
      <c r="P3325" s="79">
        <v>905174</v>
      </c>
    </row>
    <row r="3326" spans="15:16" ht="15">
      <c r="O3326" s="79" t="s">
        <v>3412</v>
      </c>
      <c r="P3326" s="79">
        <v>906966</v>
      </c>
    </row>
    <row r="3327" spans="15:16" ht="15">
      <c r="O3327" s="79" t="s">
        <v>3413</v>
      </c>
      <c r="P3327" s="79">
        <v>907188</v>
      </c>
    </row>
    <row r="3328" spans="15:16" ht="15">
      <c r="O3328" s="79" t="s">
        <v>3414</v>
      </c>
      <c r="P3328" s="79">
        <v>907295</v>
      </c>
    </row>
    <row r="3329" spans="15:16" ht="15">
      <c r="O3329" s="79" t="s">
        <v>3415</v>
      </c>
      <c r="P3329" s="79">
        <v>907896</v>
      </c>
    </row>
    <row r="3330" spans="15:16" ht="15">
      <c r="O3330" s="79" t="s">
        <v>3416</v>
      </c>
      <c r="P3330" s="79">
        <v>905125</v>
      </c>
    </row>
    <row r="3331" spans="15:16" ht="15">
      <c r="O3331" s="79" t="s">
        <v>3417</v>
      </c>
      <c r="P3331" s="79">
        <v>912276</v>
      </c>
    </row>
    <row r="3332" spans="15:16" ht="15">
      <c r="O3332" s="79" t="s">
        <v>3418</v>
      </c>
      <c r="P3332" s="79">
        <v>907874</v>
      </c>
    </row>
    <row r="3333" spans="15:16" ht="15">
      <c r="O3333" s="79" t="s">
        <v>3419</v>
      </c>
      <c r="P3333" s="79">
        <v>907303</v>
      </c>
    </row>
    <row r="3334" spans="15:16" ht="15">
      <c r="O3334" s="79" t="s">
        <v>3420</v>
      </c>
      <c r="P3334" s="79">
        <v>907170</v>
      </c>
    </row>
    <row r="3335" spans="15:16" ht="15">
      <c r="O3335" s="79" t="s">
        <v>3421</v>
      </c>
      <c r="P3335" s="79">
        <v>905190</v>
      </c>
    </row>
    <row r="3336" spans="15:16" ht="15">
      <c r="O3336" s="79" t="s">
        <v>3422</v>
      </c>
      <c r="P3336" s="79">
        <v>907885</v>
      </c>
    </row>
    <row r="3337" spans="15:16" ht="15">
      <c r="O3337" s="79" t="s">
        <v>3423</v>
      </c>
      <c r="P3337" s="79">
        <v>906305</v>
      </c>
    </row>
    <row r="3338" spans="15:16" ht="15">
      <c r="O3338" s="79" t="s">
        <v>3424</v>
      </c>
      <c r="P3338" s="79">
        <v>905158</v>
      </c>
    </row>
    <row r="3339" spans="15:16" ht="15">
      <c r="O3339" s="79" t="s">
        <v>3425</v>
      </c>
      <c r="P3339" s="79">
        <v>912277</v>
      </c>
    </row>
    <row r="3340" spans="15:16" ht="15">
      <c r="O3340" s="79" t="s">
        <v>3426</v>
      </c>
      <c r="P3340" s="79">
        <v>905166</v>
      </c>
    </row>
    <row r="3341" spans="15:16" ht="15">
      <c r="O3341" s="79" t="s">
        <v>3427</v>
      </c>
      <c r="P3341" s="79">
        <v>903609</v>
      </c>
    </row>
    <row r="3342" spans="15:16" ht="15">
      <c r="O3342" s="79" t="s">
        <v>3428</v>
      </c>
      <c r="P3342" s="79">
        <v>80662</v>
      </c>
    </row>
    <row r="3343" spans="15:16" ht="15">
      <c r="O3343" s="79" t="s">
        <v>3429</v>
      </c>
      <c r="P3343" s="79">
        <v>907863</v>
      </c>
    </row>
    <row r="3344" spans="15:16" ht="15">
      <c r="O3344" s="79" t="s">
        <v>3430</v>
      </c>
      <c r="P3344" s="79">
        <v>80616</v>
      </c>
    </row>
    <row r="3345" spans="15:16" ht="15">
      <c r="O3345" s="79" t="s">
        <v>3431</v>
      </c>
      <c r="P3345" s="79">
        <v>912313</v>
      </c>
    </row>
    <row r="3346" spans="15:16" ht="15">
      <c r="O3346" s="79" t="s">
        <v>3432</v>
      </c>
      <c r="P3346" s="79">
        <v>911732</v>
      </c>
    </row>
    <row r="3347" spans="15:16" ht="15">
      <c r="O3347" s="79" t="s">
        <v>3433</v>
      </c>
      <c r="P3347" s="79">
        <v>902858</v>
      </c>
    </row>
    <row r="3348" spans="15:16" ht="15">
      <c r="O3348" s="79" t="s">
        <v>3434</v>
      </c>
      <c r="P3348" s="79">
        <v>910258</v>
      </c>
    </row>
    <row r="3349" spans="15:16" ht="15">
      <c r="O3349" s="79" t="s">
        <v>3435</v>
      </c>
      <c r="P3349" s="79">
        <v>903872</v>
      </c>
    </row>
    <row r="3350" spans="15:16" ht="15">
      <c r="O3350" s="79" t="s">
        <v>3436</v>
      </c>
      <c r="P3350" s="79">
        <v>1023</v>
      </c>
    </row>
    <row r="3351" spans="15:16" ht="15">
      <c r="O3351" s="79" t="s">
        <v>3437</v>
      </c>
      <c r="P3351" s="79">
        <v>56233</v>
      </c>
    </row>
    <row r="3352" spans="15:16" ht="15">
      <c r="O3352" s="79" t="s">
        <v>3438</v>
      </c>
      <c r="P3352" s="79">
        <v>903435</v>
      </c>
    </row>
    <row r="3353" spans="15:16" ht="15">
      <c r="O3353" s="79" t="s">
        <v>3439</v>
      </c>
      <c r="P3353" s="79">
        <v>51408</v>
      </c>
    </row>
    <row r="3354" spans="15:16" ht="15">
      <c r="O3354" s="79" t="s">
        <v>3440</v>
      </c>
      <c r="P3354" s="79">
        <v>6320</v>
      </c>
    </row>
    <row r="3355" spans="15:16" ht="15">
      <c r="O3355" s="79" t="s">
        <v>3441</v>
      </c>
      <c r="P3355" s="79">
        <v>57033</v>
      </c>
    </row>
    <row r="3356" spans="15:16" ht="15">
      <c r="O3356" s="79" t="s">
        <v>3442</v>
      </c>
      <c r="P3356" s="79">
        <v>909988</v>
      </c>
    </row>
    <row r="3357" spans="15:16" ht="15">
      <c r="O3357" s="79" t="s">
        <v>3443</v>
      </c>
      <c r="P3357" s="79">
        <v>912198</v>
      </c>
    </row>
    <row r="3358" spans="15:16" ht="15">
      <c r="O3358" s="79" t="s">
        <v>3444</v>
      </c>
      <c r="P3358" s="79">
        <v>901389</v>
      </c>
    </row>
    <row r="3359" spans="15:16" ht="15">
      <c r="O3359" s="79" t="s">
        <v>3445</v>
      </c>
      <c r="P3359" s="79">
        <v>55177</v>
      </c>
    </row>
    <row r="3360" spans="15:16" ht="15">
      <c r="O3360" s="79" t="s">
        <v>3446</v>
      </c>
      <c r="P3360" s="79">
        <v>906388</v>
      </c>
    </row>
    <row r="3361" spans="15:16" ht="15">
      <c r="O3361" s="79" t="s">
        <v>3447</v>
      </c>
      <c r="P3361" s="79">
        <v>906743</v>
      </c>
    </row>
    <row r="3362" spans="15:16" ht="15">
      <c r="O3362" s="79" t="s">
        <v>3448</v>
      </c>
      <c r="P3362" s="79">
        <v>910023</v>
      </c>
    </row>
    <row r="3363" spans="15:16" ht="15">
      <c r="O3363" s="79" t="s">
        <v>3449</v>
      </c>
      <c r="P3363" s="79">
        <v>52356</v>
      </c>
    </row>
    <row r="3364" spans="15:16" ht="15">
      <c r="O3364" s="79" t="s">
        <v>3450</v>
      </c>
      <c r="P3364" s="79">
        <v>1461</v>
      </c>
    </row>
    <row r="3365" spans="15:16" ht="15">
      <c r="O3365" s="79" t="s">
        <v>3451</v>
      </c>
      <c r="P3365" s="79">
        <v>5850</v>
      </c>
    </row>
    <row r="3366" spans="15:16" ht="15">
      <c r="O3366" s="79" t="s">
        <v>3452</v>
      </c>
      <c r="P3366" s="79">
        <v>82855</v>
      </c>
    </row>
    <row r="3367" spans="15:16" ht="15">
      <c r="O3367" s="79" t="s">
        <v>3453</v>
      </c>
      <c r="P3367" s="79">
        <v>1033</v>
      </c>
    </row>
    <row r="3368" spans="15:16" ht="15">
      <c r="O3368" s="79" t="s">
        <v>3454</v>
      </c>
      <c r="P3368" s="79">
        <v>8110</v>
      </c>
    </row>
    <row r="3369" spans="15:16" ht="15">
      <c r="O3369" s="79" t="s">
        <v>3455</v>
      </c>
      <c r="P3369" s="79">
        <v>80010</v>
      </c>
    </row>
    <row r="3370" spans="15:16" ht="15">
      <c r="O3370" s="79" t="s">
        <v>3456</v>
      </c>
      <c r="P3370" s="79">
        <v>2831</v>
      </c>
    </row>
    <row r="3371" spans="15:16" ht="15">
      <c r="O3371" s="79" t="s">
        <v>3457</v>
      </c>
      <c r="P3371" s="79">
        <v>5487</v>
      </c>
    </row>
    <row r="3372" spans="15:16" ht="15">
      <c r="O3372" s="79" t="s">
        <v>3458</v>
      </c>
      <c r="P3372" s="79">
        <v>8044</v>
      </c>
    </row>
    <row r="3373" spans="15:16" ht="15">
      <c r="O3373" s="79" t="s">
        <v>3459</v>
      </c>
      <c r="P3373" s="79">
        <v>2079</v>
      </c>
    </row>
    <row r="3374" spans="15:16" ht="15">
      <c r="O3374" s="79" t="s">
        <v>3460</v>
      </c>
      <c r="P3374" s="79">
        <v>7888</v>
      </c>
    </row>
    <row r="3375" spans="15:16" ht="15">
      <c r="O3375" s="79" t="s">
        <v>3461</v>
      </c>
      <c r="P3375" s="79">
        <v>8631</v>
      </c>
    </row>
    <row r="3376" spans="15:16" ht="15">
      <c r="O3376" s="79" t="s">
        <v>3462</v>
      </c>
      <c r="P3376" s="79">
        <v>7186</v>
      </c>
    </row>
    <row r="3377" spans="15:16" ht="15">
      <c r="O3377" s="79" t="s">
        <v>3463</v>
      </c>
      <c r="P3377" s="79">
        <v>54518</v>
      </c>
    </row>
    <row r="3378" spans="15:16" ht="15">
      <c r="O3378" s="79" t="s">
        <v>3464</v>
      </c>
      <c r="P3378" s="79">
        <v>73400</v>
      </c>
    </row>
    <row r="3379" spans="15:16" ht="15">
      <c r="O3379" s="79" t="s">
        <v>3465</v>
      </c>
      <c r="P3379" s="79">
        <v>907738</v>
      </c>
    </row>
    <row r="3380" spans="15:16" ht="15">
      <c r="O3380" s="79" t="s">
        <v>3466</v>
      </c>
      <c r="P3380" s="79">
        <v>910541</v>
      </c>
    </row>
    <row r="3381" spans="15:16" ht="15">
      <c r="O3381" s="79" t="s">
        <v>3467</v>
      </c>
      <c r="P3381" s="79">
        <v>904789</v>
      </c>
    </row>
    <row r="3382" spans="15:16" ht="15">
      <c r="O3382" s="79" t="s">
        <v>3468</v>
      </c>
      <c r="P3382" s="79">
        <v>901694</v>
      </c>
    </row>
    <row r="3383" spans="15:16" ht="15">
      <c r="O3383" s="79" t="s">
        <v>3469</v>
      </c>
      <c r="P3383" s="79">
        <v>904763</v>
      </c>
    </row>
    <row r="3384" spans="15:16" ht="15">
      <c r="O3384" s="79" t="s">
        <v>3470</v>
      </c>
      <c r="P3384" s="79">
        <v>908605</v>
      </c>
    </row>
    <row r="3385" spans="15:16" ht="15">
      <c r="O3385" s="79" t="s">
        <v>3471</v>
      </c>
      <c r="P3385" s="79">
        <v>912272</v>
      </c>
    </row>
    <row r="3386" spans="15:16" ht="15">
      <c r="O3386" s="79" t="s">
        <v>3472</v>
      </c>
      <c r="P3386" s="79">
        <v>911690</v>
      </c>
    </row>
    <row r="3387" spans="15:16" ht="15">
      <c r="O3387" s="79" t="s">
        <v>3473</v>
      </c>
      <c r="P3387" s="79">
        <v>906826</v>
      </c>
    </row>
    <row r="3388" spans="15:16" ht="15">
      <c r="O3388" s="79" t="s">
        <v>3474</v>
      </c>
      <c r="P3388" s="79">
        <v>907097</v>
      </c>
    </row>
    <row r="3389" spans="15:16" ht="15">
      <c r="O3389" s="79" t="s">
        <v>3475</v>
      </c>
      <c r="P3389" s="79">
        <v>910449</v>
      </c>
    </row>
    <row r="3390" spans="15:16" ht="15">
      <c r="O3390" s="79" t="s">
        <v>3476</v>
      </c>
      <c r="P3390" s="79">
        <v>6972</v>
      </c>
    </row>
    <row r="3391" spans="15:16" ht="15">
      <c r="O3391" s="79" t="s">
        <v>3477</v>
      </c>
      <c r="P3391" s="79">
        <v>1019</v>
      </c>
    </row>
    <row r="3392" spans="15:16" ht="15">
      <c r="O3392" s="79" t="s">
        <v>3478</v>
      </c>
      <c r="P3392" s="79">
        <v>5346</v>
      </c>
    </row>
    <row r="3393" spans="15:16" ht="15">
      <c r="O3393" s="79" t="s">
        <v>3478</v>
      </c>
      <c r="P3393" s="79">
        <v>84006</v>
      </c>
    </row>
    <row r="3394" spans="15:16" ht="15">
      <c r="O3394" s="79" t="s">
        <v>3479</v>
      </c>
      <c r="P3394" s="79">
        <v>1070</v>
      </c>
    </row>
    <row r="3395" spans="15:16" ht="15">
      <c r="O3395" s="79" t="s">
        <v>3480</v>
      </c>
      <c r="P3395" s="79">
        <v>9696</v>
      </c>
    </row>
    <row r="3396" spans="15:16" ht="15">
      <c r="O3396" s="79" t="s">
        <v>3481</v>
      </c>
      <c r="P3396" s="79">
        <v>6477</v>
      </c>
    </row>
    <row r="3397" spans="15:16" ht="15">
      <c r="O3397" s="79" t="s">
        <v>3482</v>
      </c>
      <c r="P3397" s="79">
        <v>57751</v>
      </c>
    </row>
    <row r="3398" spans="15:16" ht="15">
      <c r="O3398" s="79" t="s">
        <v>3483</v>
      </c>
      <c r="P3398" s="79">
        <v>4621</v>
      </c>
    </row>
    <row r="3399" spans="15:16" ht="15">
      <c r="O3399" s="79" t="s">
        <v>3484</v>
      </c>
      <c r="P3399" s="79">
        <v>907828</v>
      </c>
    </row>
    <row r="3400" spans="15:16" ht="15">
      <c r="O3400" s="79" t="s">
        <v>3485</v>
      </c>
      <c r="P3400" s="79">
        <v>83993</v>
      </c>
    </row>
    <row r="3401" spans="15:16" ht="15">
      <c r="O3401" s="79" t="s">
        <v>3486</v>
      </c>
      <c r="P3401" s="79">
        <v>81202</v>
      </c>
    </row>
    <row r="3402" spans="15:16" ht="15">
      <c r="O3402" s="79" t="s">
        <v>3487</v>
      </c>
      <c r="P3402" s="79">
        <v>3813</v>
      </c>
    </row>
    <row r="3403" spans="15:16" ht="15">
      <c r="O3403" s="79" t="s">
        <v>3488</v>
      </c>
      <c r="P3403" s="79">
        <v>9920</v>
      </c>
    </row>
    <row r="3404" spans="15:16" ht="15">
      <c r="O3404" s="79" t="s">
        <v>3489</v>
      </c>
      <c r="P3404" s="79">
        <v>52182</v>
      </c>
    </row>
    <row r="3405" spans="15:16" ht="15">
      <c r="O3405" s="79" t="s">
        <v>3490</v>
      </c>
      <c r="P3405" s="79">
        <v>20051</v>
      </c>
    </row>
    <row r="3406" spans="15:16" ht="15">
      <c r="O3406" s="79" t="s">
        <v>3491</v>
      </c>
      <c r="P3406" s="79">
        <v>906271</v>
      </c>
    </row>
    <row r="3407" spans="15:16" ht="15">
      <c r="O3407" s="79" t="s">
        <v>3492</v>
      </c>
      <c r="P3407" s="79">
        <v>74900</v>
      </c>
    </row>
    <row r="3408" spans="15:16" ht="15">
      <c r="O3408" s="79" t="s">
        <v>3493</v>
      </c>
      <c r="P3408" s="79">
        <v>83348</v>
      </c>
    </row>
    <row r="3409" spans="15:16" ht="15">
      <c r="O3409" s="79" t="s">
        <v>3493</v>
      </c>
      <c r="P3409" s="79">
        <v>83930</v>
      </c>
    </row>
    <row r="3410" spans="15:16" ht="15">
      <c r="O3410" s="79" t="s">
        <v>3494</v>
      </c>
      <c r="P3410" s="79">
        <v>81281</v>
      </c>
    </row>
    <row r="3411" spans="15:16" ht="15">
      <c r="O3411" s="79" t="s">
        <v>3495</v>
      </c>
      <c r="P3411" s="79">
        <v>910539</v>
      </c>
    </row>
    <row r="3412" spans="15:16" ht="15">
      <c r="O3412" s="79" t="s">
        <v>3496</v>
      </c>
      <c r="P3412" s="79">
        <v>906875</v>
      </c>
    </row>
    <row r="3413" spans="15:16" ht="15">
      <c r="O3413" s="79" t="s">
        <v>3497</v>
      </c>
      <c r="P3413" s="79">
        <v>77000</v>
      </c>
    </row>
    <row r="3414" spans="15:16" ht="15">
      <c r="O3414" s="79" t="s">
        <v>3497</v>
      </c>
      <c r="P3414" s="79">
        <v>82787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High School Athletic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Frushour</dc:creator>
  <cp:keywords/>
  <dc:description/>
  <cp:lastModifiedBy>Cole Malatinsky</cp:lastModifiedBy>
  <cp:lastPrinted>2011-09-27T21:17:03Z</cp:lastPrinted>
  <dcterms:created xsi:type="dcterms:W3CDTF">2011-04-27T16:59:44Z</dcterms:created>
  <dcterms:modified xsi:type="dcterms:W3CDTF">2020-10-01T19:44:22Z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0x0101006E9505FC54F374498762CC052F13B2CE</vt:lpwstr>
  </property>
</Properties>
</file>